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8" windowWidth="14808" windowHeight="7596" firstSheet="2" activeTab="3"/>
  </bookViews>
  <sheets>
    <sheet name="Таб. 1 (индикаторы)" sheetId="7" r:id="rId1"/>
    <sheet name="Таб. 2 (вып-ние осн.мер-ий)" sheetId="1" r:id="rId2"/>
    <sheet name="Таб. 3 (использ-е ср-в бюджета)" sheetId="4" r:id="rId3"/>
    <sheet name="Таб. 4 (инф-ция о расходах)" sheetId="5" r:id="rId4"/>
    <sheet name="Таб. 5 (Мун.задание)" sheetId="8" r:id="rId5"/>
  </sheets>
  <definedNames>
    <definedName name="_xlnm.Print_Titles" localSheetId="0">'Таб. 1 (индикаторы)'!$4:$6</definedName>
    <definedName name="_xlnm.Print_Titles" localSheetId="1">'Таб. 2 (вып-ние осн.мер-ий)'!$5:$7</definedName>
    <definedName name="_xlnm.Print_Titles" localSheetId="2">'Таб. 3 (использ-е ср-в бюджета)'!$5:$7</definedName>
    <definedName name="_xlnm.Print_Titles" localSheetId="3">'Таб. 4 (инф-ция о расходах)'!#REF!</definedName>
    <definedName name="_xlnm.Print_Area" localSheetId="0">'Таб. 1 (индикаторы)'!$A$1:$H$35</definedName>
    <definedName name="_xlnm.Print_Area" localSheetId="1">'Таб. 2 (вып-ние осн.мер-ий)'!$A$1:$J$76</definedName>
    <definedName name="_xlnm.Print_Area" localSheetId="2">'Таб. 3 (использ-е ср-в бюджета)'!$A$1:$J$104</definedName>
    <definedName name="_xlnm.Print_Area" localSheetId="3">'Таб. 4 (инф-ция о расходах)'!$A$1:$E$68</definedName>
    <definedName name="_xlnm.Print_Area" localSheetId="4">'Таб. 5 (Мун.задание)'!$A$1:$F$35</definedName>
  </definedNames>
  <calcPr calcId="125725"/>
</workbook>
</file>

<file path=xl/calcChain.xml><?xml version="1.0" encoding="utf-8"?>
<calcChain xmlns="http://schemas.openxmlformats.org/spreadsheetml/2006/main">
  <c r="F8" i="8"/>
  <c r="J17" i="4" l="1"/>
  <c r="I17"/>
  <c r="H17"/>
  <c r="K18"/>
  <c r="K19"/>
  <c r="F10" i="8" l="1"/>
  <c r="K12" i="4" l="1"/>
  <c r="K13" l="1"/>
  <c r="K14"/>
  <c r="K17"/>
  <c r="K20"/>
  <c r="K22"/>
  <c r="K24"/>
  <c r="K27"/>
  <c r="K28"/>
  <c r="K29"/>
  <c r="K31"/>
  <c r="B10" i="8" l="1"/>
  <c r="C10" s="1"/>
  <c r="C8" l="1"/>
  <c r="B8" l="1"/>
  <c r="D7" i="5" l="1"/>
  <c r="D9"/>
  <c r="E9"/>
  <c r="D10"/>
  <c r="D11"/>
  <c r="E11"/>
  <c r="E8"/>
  <c r="D8"/>
  <c r="D12"/>
  <c r="D17"/>
  <c r="J30" i="4"/>
  <c r="K30" s="1"/>
  <c r="I30"/>
  <c r="H30"/>
  <c r="J26"/>
  <c r="I26"/>
  <c r="I25" s="1"/>
  <c r="H26"/>
  <c r="J23"/>
  <c r="I23"/>
  <c r="H23"/>
  <c r="J21"/>
  <c r="I21"/>
  <c r="H21"/>
  <c r="J16"/>
  <c r="I16"/>
  <c r="H16"/>
  <c r="I15"/>
  <c r="I11" s="1"/>
  <c r="I10" s="1"/>
  <c r="H15"/>
  <c r="H11" s="1"/>
  <c r="H10" s="1"/>
  <c r="K16" l="1"/>
  <c r="I9"/>
  <c r="I8" s="1"/>
  <c r="K21"/>
  <c r="K26"/>
  <c r="J11"/>
  <c r="J10" s="1"/>
  <c r="K15"/>
  <c r="K23"/>
  <c r="H9"/>
  <c r="H25"/>
  <c r="J25"/>
  <c r="H8" l="1"/>
  <c r="K25"/>
  <c r="E20" i="5"/>
  <c r="E17" s="1"/>
  <c r="K11" i="4"/>
  <c r="K10" l="1"/>
  <c r="J9"/>
  <c r="E15" i="5" s="1"/>
  <c r="E10" l="1"/>
  <c r="E7" s="1"/>
  <c r="E12"/>
  <c r="K9" i="4"/>
  <c r="J8"/>
  <c r="K8" l="1"/>
  <c r="F7" i="5"/>
</calcChain>
</file>

<file path=xl/sharedStrings.xml><?xml version="1.0" encoding="utf-8"?>
<sst xmlns="http://schemas.openxmlformats.org/spreadsheetml/2006/main" count="270" uniqueCount="141">
  <si>
    <t>Сведения о степени выполнения основных мероприятий</t>
  </si>
  <si>
    <t>№ п/п</t>
  </si>
  <si>
    <t>Наименование основного мероприятия подпрограммы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</si>
  <si>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</si>
  <si>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</si>
  <si>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</si>
  <si>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</si>
  <si>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</si>
  <si>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</si>
  <si>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</si>
  <si>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Подпрограмма 1</t>
  </si>
  <si>
    <t>Подпрограмма 1 "Массовая физическая культура"</t>
  </si>
  <si>
    <t>Муниципальная программа МОГО "Ухта" "Развитие физической культуры и спорта на 2014 - 2020 годы"</t>
  </si>
  <si>
    <t>Задача 1.1. Развитие инфраструктуры в сфере физической культуры и спорта, строительство новых современных спортивных объектов"</t>
  </si>
  <si>
    <t>Основное мероприятие 1.1.1. Строительство, реконструкция, модернизация физкультурно-спортивных учреждений</t>
  </si>
  <si>
    <t>МУ УКС</t>
  </si>
  <si>
    <t>Многофункциональные спортивные площадки с травмобезопасным искусственным покрытием для игровых видов спорта</t>
  </si>
  <si>
    <t>запланированные</t>
  </si>
  <si>
    <t>достигнутые</t>
  </si>
  <si>
    <t>3 квартал 2015г.</t>
  </si>
  <si>
    <t>Привести в нормативное состояние объектов физкультуры. Оснащение современным оборудованием объектов физкультуры</t>
  </si>
  <si>
    <t>Код бюджетной классификации</t>
  </si>
  <si>
    <t>КФСР</t>
  </si>
  <si>
    <t>Рз, Пр</t>
  </si>
  <si>
    <t>КЦСР</t>
  </si>
  <si>
    <t>КВР</t>
  </si>
  <si>
    <t>Расходы (рублей), годы</t>
  </si>
  <si>
    <t>кассовое исполнение</t>
  </si>
  <si>
    <t>11.1.0300</t>
  </si>
  <si>
    <t>4.1.4.</t>
  </si>
  <si>
    <t>11.01</t>
  </si>
  <si>
    <t>Реконструкция АУ "Плавательный бассейн "Юность" МОГО "Ухта"</t>
  </si>
  <si>
    <t>Привести в нормативное состояние объектов физкультуры. Улучшение качества услуг в области физической культуры и спорта</t>
  </si>
  <si>
    <t xml:space="preserve">Задержка в выполнении работ по разработке ПСД связана с увеличением объема работ, выявленным после проведения обследования данного объекта. </t>
  </si>
  <si>
    <t>Реконструкция спорткомплекса "Нефтяник" в г. Ухта" (крытый каток с искусственным льдом)</t>
  </si>
  <si>
    <t>Улучшение качества услуг в области физической культуры и спорта</t>
  </si>
  <si>
    <t>Реконструкция спорткомплекса "Нефтяник" в г. Ухта" (крытый каток с искусственным льдом) - соглашения с Лукойл)</t>
  </si>
  <si>
    <t>01.11.2013г.</t>
  </si>
  <si>
    <t>2-3 квартал 2015г.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</si>
  <si>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</si>
  <si>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МУ "Управление физической культуры и спорта" администрации МОГО "Ухта"</t>
  </si>
  <si>
    <t>Удовлетворение потребности населения в занятиях физической культурой и спортом</t>
  </si>
  <si>
    <t>Потребности населения в занятиях физической культурой и спортом удовлетворены</t>
  </si>
  <si>
    <t>11.1.0112</t>
  </si>
  <si>
    <t>6.1.1.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</si>
  <si>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</si>
  <si>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</si>
  <si>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Материально-техническая база улучшена</t>
  </si>
  <si>
    <t>11.1.0412</t>
  </si>
  <si>
    <t>6.1.2.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</si>
  <si>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</si>
  <si>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11.1.0512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</si>
  <si>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</si>
  <si>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</si>
  <si>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11.05</t>
  </si>
  <si>
    <t>11.1.0799</t>
  </si>
  <si>
    <t>2.4.4</t>
  </si>
  <si>
    <t>6.1.2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</si>
  <si>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</si>
  <si>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</si>
  <si>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"Ухта"</t>
  </si>
  <si>
    <t>Развитие адаптивного спорта в МОГО "Ухта" достигнуто</t>
  </si>
  <si>
    <t>11.1.0612</t>
  </si>
  <si>
    <t>Подпрограмма 2 "Дополнительное образование в области физической культуры и спорта"</t>
  </si>
  <si>
    <t>Задача 2.1. Развитие детско-юношеского спорта</t>
  </si>
  <si>
    <t>Основное мероприятие 2.1.1. Оказание муниципальных услуг (выполнение работ) учреждениями дополнительного образования детей в области физической культуры и спорта</t>
  </si>
  <si>
    <t>Удовлетворение потребности населения в занятии физической культурой и спортом</t>
  </si>
  <si>
    <t>Потребность населения в занятии физической культурой и спортом удовлетворена</t>
  </si>
  <si>
    <t>07.02</t>
  </si>
  <si>
    <t>11.2.0113</t>
  </si>
  <si>
    <t>6.1.1</t>
  </si>
  <si>
    <t>Основное мероприятие 2.1.5. Реализация календарного плана физкультурных и спортивных мероприятий учреждениями дополнительного образования детей в области физической культуры и спорта</t>
  </si>
  <si>
    <t>11.2.0513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</si>
  <si>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</si>
  <si>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</si>
  <si>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Задача 2.2. Популяризация детско-юношеского спорта, формирование здорового образа жизни</t>
  </si>
  <si>
    <t>Основное мероприятие 2.2.1. Проведение спортивных мероприятий профессионального уровня</t>
  </si>
  <si>
    <t>Агитация и пропаганда здорового образа жизни, укрепление здоровья граждан</t>
  </si>
  <si>
    <t>11.2.0713</t>
  </si>
  <si>
    <t>Информация о расходах средств федерального бюджета, республиканского бюджета Республики Коми, бюджета МОГО "Ухта" и от приносящей доход деятельности на реализацию целей муниципальной программы</t>
  </si>
  <si>
    <t>Статус</t>
  </si>
  <si>
    <t>Муниципальная программа</t>
  </si>
  <si>
    <t>Наименование муниципальной программы, основного мероприятия</t>
  </si>
  <si>
    <t>Источник финансирования</t>
  </si>
  <si>
    <t>Оценка расходов</t>
  </si>
  <si>
    <t>Фактические расходы</t>
  </si>
  <si>
    <t>руб.</t>
  </si>
  <si>
    <t>Муниципальная программа МОГО "Ухта" "Развитие физической культуры и спорта на 2014-2020 годы"</t>
  </si>
  <si>
    <t>ВСЕГО, в том числе:</t>
  </si>
  <si>
    <t>федеральный бюджет</t>
  </si>
  <si>
    <t>республиканский бюджет Республики Коми</t>
  </si>
  <si>
    <t>бюджет МОГО "Ухта"</t>
  </si>
  <si>
    <t>средства от приносящей доход деятельности</t>
  </si>
  <si>
    <t xml:space="preserve"> "Массовая физическая культура"</t>
  </si>
  <si>
    <t>Подпрограмма 2</t>
  </si>
  <si>
    <t>"Дополнительное образование в области физической культуры и спорта"</t>
  </si>
  <si>
    <t>Факт</t>
  </si>
  <si>
    <t>Сведения о достижении значений целевых индикаторов (показателей)</t>
  </si>
  <si>
    <t>Единица измерения</t>
  </si>
  <si>
    <t>Ззначения целевых индикаторов (показателей) муниципальной программы, подпрограммы муниципальной программы муниципальной программы</t>
  </si>
  <si>
    <t>%</t>
  </si>
  <si>
    <t>человек</t>
  </si>
  <si>
    <t>единиц</t>
  </si>
  <si>
    <t>Удельный вес населения, систематически занимающегося физической культурой и спортом</t>
  </si>
  <si>
    <t>Уровень обеспеченности населения МОГО "Ухта" спортивными сооружениями</t>
  </si>
  <si>
    <t xml:space="preserve">Количество физических лиц, пользующихся спортивными сооружениями
</t>
  </si>
  <si>
    <t>Количество участников спортивных и физкультурно-оздоровительных мероприятий</t>
  </si>
  <si>
    <t>Количество размещенных в средствах массовой информации МОГО "Ухта" материалов, направленных на популяризацию здорового образа жизни, физической культуры и спорта среди населения</t>
  </si>
  <si>
    <t>Количество спортивных и физкультурно-оздоровительных мероприятий</t>
  </si>
  <si>
    <t>Доля инвалидов и лиц с ограниченными возможностями здоровья, занимающихся физической культурой и спортом, в общей численности данной категории населения</t>
  </si>
  <si>
    <t>Доля обучающихся, перешедших на очередной этап обучения</t>
  </si>
  <si>
    <t>Количество обучающихся, занявших призовые места на спортивных мероприятиях</t>
  </si>
  <si>
    <t>Доля педагогических работников без категории от общей численности педагогического состава</t>
  </si>
  <si>
    <t>Численность обучающихся, зачисленных в сборные команды Республики Коми, Российской Федерации</t>
  </si>
  <si>
    <t>Наименование программы, услуги (работы), показатели объема услуги</t>
  </si>
  <si>
    <t>Значение показателя объема услуги</t>
  </si>
  <si>
    <t>План</t>
  </si>
  <si>
    <t>Бюджетные расходы на оказание муниципальной услуги (тыс. руб.)</t>
  </si>
  <si>
    <t>Отчет о выполнении сводных показателей муниципальных заданий на оказание муниципальных услуг (работ) муниципальными учреждениями МОГО "Ухта" по муниципальной программе</t>
  </si>
  <si>
    <t>Работа по обеспечению доступа к закрытым спортивным объектам для свободного пользования в течение ограниченного времени (час)</t>
  </si>
  <si>
    <t>Реализация программ дополнительного образования физкультурно-спортивной направленности в ДЮСШ и СДЮСШОР</t>
  </si>
  <si>
    <t>Основное мероприятие 1.2.1. Оказание муниципальных услуг (выполнение работ) физкультурно-спортивных учреждений</t>
  </si>
  <si>
    <t>Основное мероприятие 1.2.1. Оказание муниципальных услуг (выполнение работ) физкультурно-спортивными учреждениями</t>
  </si>
  <si>
    <t>Обоснование отклонений значений целевых индикаторов (показателей) на конец отчетного года (при наличии)</t>
  </si>
  <si>
    <t>Таблица 1</t>
  </si>
  <si>
    <t>Таблица 2</t>
  </si>
  <si>
    <t>Таблица 3</t>
  </si>
  <si>
    <t>Отчет об использовании средств бюджета МОГО "Ухта" на реализацию муниципальной программы</t>
  </si>
  <si>
    <t>Таблица 5</t>
  </si>
  <si>
    <t>сократить</t>
  </si>
  <si>
    <t>Год, предшествующий отчетному, 2013 год</t>
  </si>
  <si>
    <t>План отчетного года, 2014 год</t>
  </si>
  <si>
    <t>Факт отчетного года, 2014 год</t>
  </si>
  <si>
    <t>Количество участников спортивных и физкультурно-спортивных мероприятий</t>
  </si>
  <si>
    <t>Находится с стадии исполнения. В связи с неблагоприятными погодными условиями, работы по обустройству приостановлены. Продолжение работ по объекту планируется в весенне-летний период 2015г.</t>
  </si>
  <si>
    <t>По результатам проведенных аукционов на проведение работ по благоустройству данного объекта, которые состоялись в 2013 году  - все признаны несостоявшимися. После проведения очердного аукциона контракт на выполнение работ по благоустройству заключен.</t>
  </si>
  <si>
    <t>Увеличение численности населения МОГО "Ухта", систематически занимающихся физической культурой и спортом</t>
  </si>
  <si>
    <t>Таблица 4</t>
  </si>
  <si>
    <t>6.2.1.</t>
  </si>
  <si>
    <t>сводная бюджетная роспись на 01.01.2014г.</t>
  </si>
  <si>
    <t>сводная бюджетная роспись на 31.12.2014г.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</si>
</sst>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43" fontId="4" fillId="0" borderId="0" xfId="0" applyNumberFormat="1" applyFont="1"/>
    <xf numFmtId="14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7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3" fontId="9" fillId="0" borderId="1" xfId="1" applyFont="1" applyBorder="1"/>
    <xf numFmtId="43" fontId="7" fillId="0" borderId="1" xfId="1" applyFont="1" applyBorder="1"/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164" fontId="12" fillId="0" borderId="1" xfId="1" applyNumberFormat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7" fillId="0" borderId="0" xfId="0" applyNumberFormat="1" applyFont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2" applyFont="1" applyFill="1" applyAlignment="1">
      <alignment horizontal="center" vertical="top"/>
    </xf>
    <xf numFmtId="0" fontId="0" fillId="0" borderId="1" xfId="0" applyFill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0" applyNumberFormat="1" applyFont="1" applyBorder="1"/>
    <xf numFmtId="43" fontId="4" fillId="0" borderId="3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43" fontId="14" fillId="0" borderId="1" xfId="0" applyNumberFormat="1" applyFont="1" applyFill="1" applyBorder="1" applyAlignment="1">
      <alignment vertical="center"/>
    </xf>
    <xf numFmtId="43" fontId="4" fillId="0" borderId="0" xfId="0" applyNumberFormat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7" fillId="0" borderId="1" xfId="0" applyNumberFormat="1" applyFont="1" applyFill="1" applyBorder="1" applyAlignment="1">
      <alignment vertical="center"/>
    </xf>
    <xf numFmtId="43" fontId="15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43" fontId="1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0" xfId="0" applyNumberFormat="1" applyFont="1" applyFill="1"/>
    <xf numFmtId="0" fontId="6" fillId="0" borderId="0" xfId="0" applyFont="1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43" fontId="14" fillId="0" borderId="1" xfId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0" fillId="0" borderId="0" xfId="1" applyFont="1" applyFill="1" applyAlignment="1">
      <alignment vertical="center"/>
    </xf>
    <xf numFmtId="43" fontId="14" fillId="0" borderId="0" xfId="1" applyFont="1" applyFill="1" applyAlignment="1">
      <alignment vertical="center"/>
    </xf>
    <xf numFmtId="43" fontId="0" fillId="0" borderId="0" xfId="1" applyFont="1" applyFill="1"/>
    <xf numFmtId="43" fontId="14" fillId="0" borderId="0" xfId="1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0" xfId="2" applyFont="1" applyFill="1" applyAlignment="1">
      <alignment vertical="top"/>
    </xf>
    <xf numFmtId="0" fontId="17" fillId="0" borderId="0" xfId="2" applyFont="1" applyFill="1" applyAlignment="1">
      <alignment vertical="top" wrapText="1"/>
    </xf>
    <xf numFmtId="0" fontId="17" fillId="0" borderId="0" xfId="2" applyFont="1" applyFill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top" wrapText="1"/>
    </xf>
    <xf numFmtId="43" fontId="17" fillId="0" borderId="1" xfId="3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vertical="top" wrapText="1"/>
    </xf>
    <xf numFmtId="0" fontId="17" fillId="0" borderId="1" xfId="2" applyFont="1" applyFill="1" applyBorder="1" applyAlignment="1">
      <alignment horizontal="right" vertical="center" wrapText="1"/>
    </xf>
    <xf numFmtId="0" fontId="17" fillId="0" borderId="0" xfId="2" applyFont="1" applyFill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2" fontId="7" fillId="0" borderId="3" xfId="0" applyNumberFormat="1" applyFont="1" applyFill="1" applyBorder="1"/>
    <xf numFmtId="0" fontId="6" fillId="0" borderId="5" xfId="0" applyFont="1" applyBorder="1" applyAlignment="1">
      <alignment vertical="center" wrapText="1"/>
    </xf>
    <xf numFmtId="0" fontId="17" fillId="0" borderId="0" xfId="2" applyFont="1" applyFill="1" applyAlignment="1">
      <alignment horizontal="right" vertical="top" wrapText="1"/>
    </xf>
    <xf numFmtId="0" fontId="17" fillId="0" borderId="1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80" zoomScaleSheetLayoutView="100" zoomScalePageLayoutView="95" workbookViewId="0">
      <selection activeCell="G8" sqref="G8"/>
    </sheetView>
  </sheetViews>
  <sheetFormatPr defaultColWidth="9.33203125" defaultRowHeight="15.6"/>
  <cols>
    <col min="1" max="1" width="6.109375" style="33" bestFit="1" customWidth="1"/>
    <col min="2" max="2" width="27.6640625" style="34" customWidth="1"/>
    <col min="3" max="3" width="10.88671875" style="33" customWidth="1"/>
    <col min="4" max="4" width="20.33203125" style="34" customWidth="1"/>
    <col min="5" max="5" width="14.6640625" style="34" hidden="1" customWidth="1"/>
    <col min="6" max="6" width="14.5546875" style="34" customWidth="1"/>
    <col min="7" max="7" width="15.109375" style="34" customWidth="1"/>
    <col min="8" max="8" width="22.109375" style="34" customWidth="1"/>
    <col min="9" max="9" width="39.5546875" style="34" customWidth="1"/>
    <col min="10" max="16384" width="9.33203125" style="34"/>
  </cols>
  <sheetData>
    <row r="1" spans="1:9" ht="18" customHeight="1">
      <c r="A1" s="102"/>
      <c r="B1" s="101"/>
      <c r="C1" s="102"/>
      <c r="D1" s="116" t="s">
        <v>124</v>
      </c>
      <c r="E1" s="116"/>
      <c r="F1" s="116"/>
      <c r="G1" s="116"/>
      <c r="H1" s="116"/>
    </row>
    <row r="2" spans="1:9">
      <c r="A2" s="102"/>
      <c r="B2" s="116"/>
      <c r="C2" s="116"/>
      <c r="D2" s="116"/>
      <c r="E2" s="116"/>
      <c r="F2" s="116"/>
      <c r="G2" s="116"/>
      <c r="H2" s="116"/>
    </row>
    <row r="3" spans="1:9" ht="42" customHeight="1">
      <c r="A3" s="121" t="s">
        <v>97</v>
      </c>
      <c r="B3" s="121"/>
      <c r="C3" s="121"/>
      <c r="D3" s="121"/>
      <c r="E3" s="121"/>
      <c r="F3" s="121"/>
      <c r="G3" s="121"/>
      <c r="H3" s="121"/>
    </row>
    <row r="4" spans="1:9" s="33" customFormat="1" ht="75" customHeight="1">
      <c r="A4" s="117" t="s">
        <v>1</v>
      </c>
      <c r="B4" s="117" t="s">
        <v>98</v>
      </c>
      <c r="C4" s="117" t="s">
        <v>98</v>
      </c>
      <c r="D4" s="117" t="s">
        <v>99</v>
      </c>
      <c r="E4" s="117"/>
      <c r="F4" s="117"/>
      <c r="G4" s="117"/>
      <c r="H4" s="117" t="s">
        <v>123</v>
      </c>
    </row>
    <row r="5" spans="1:9" s="33" customFormat="1" ht="60.75" customHeight="1">
      <c r="A5" s="117"/>
      <c r="B5" s="117"/>
      <c r="C5" s="117"/>
      <c r="D5" s="109" t="s">
        <v>130</v>
      </c>
      <c r="E5" s="109" t="s">
        <v>96</v>
      </c>
      <c r="F5" s="109" t="s">
        <v>131</v>
      </c>
      <c r="G5" s="109" t="s">
        <v>132</v>
      </c>
      <c r="H5" s="117"/>
    </row>
    <row r="6" spans="1:9" s="33" customFormat="1">
      <c r="A6" s="103">
        <v>1</v>
      </c>
      <c r="B6" s="103">
        <v>2</v>
      </c>
      <c r="C6" s="103">
        <v>3</v>
      </c>
      <c r="D6" s="103">
        <v>4</v>
      </c>
      <c r="E6" s="103"/>
      <c r="F6" s="103">
        <v>5</v>
      </c>
      <c r="G6" s="103">
        <v>6</v>
      </c>
      <c r="H6" s="103">
        <v>7</v>
      </c>
    </row>
    <row r="7" spans="1:9" ht="28.5" customHeight="1">
      <c r="A7" s="122" t="s">
        <v>12</v>
      </c>
      <c r="B7" s="123"/>
      <c r="C7" s="123"/>
      <c r="D7" s="123"/>
      <c r="E7" s="123"/>
      <c r="F7" s="123"/>
      <c r="G7" s="123"/>
      <c r="H7" s="124"/>
    </row>
    <row r="8" spans="1:9" ht="63" customHeight="1">
      <c r="A8" s="109">
        <v>1</v>
      </c>
      <c r="B8" s="104" t="s">
        <v>103</v>
      </c>
      <c r="C8" s="109" t="s">
        <v>100</v>
      </c>
      <c r="D8" s="105">
        <v>19</v>
      </c>
      <c r="E8" s="105"/>
      <c r="F8" s="105">
        <v>21</v>
      </c>
      <c r="G8" s="105">
        <v>32.630000000000003</v>
      </c>
      <c r="H8" s="106"/>
    </row>
    <row r="9" spans="1:9" ht="62.4">
      <c r="A9" s="109">
        <v>2</v>
      </c>
      <c r="B9" s="104" t="s">
        <v>104</v>
      </c>
      <c r="C9" s="109" t="s">
        <v>100</v>
      </c>
      <c r="D9" s="105">
        <v>32.200000000000003</v>
      </c>
      <c r="E9" s="105"/>
      <c r="F9" s="105">
        <v>35</v>
      </c>
      <c r="G9" s="105">
        <v>37.700000000000003</v>
      </c>
      <c r="H9" s="106"/>
    </row>
    <row r="10" spans="1:9" s="50" customFormat="1" ht="37.5" customHeight="1">
      <c r="A10" s="125" t="s">
        <v>11</v>
      </c>
      <c r="B10" s="126"/>
      <c r="C10" s="126"/>
      <c r="D10" s="126"/>
      <c r="E10" s="126"/>
      <c r="F10" s="126"/>
      <c r="G10" s="126"/>
      <c r="H10" s="127"/>
      <c r="I10" s="49"/>
    </row>
    <row r="11" spans="1:9" s="50" customFormat="1" ht="42.75" customHeight="1">
      <c r="A11" s="118" t="s">
        <v>13</v>
      </c>
      <c r="B11" s="119"/>
      <c r="C11" s="119"/>
      <c r="D11" s="119"/>
      <c r="E11" s="119"/>
      <c r="F11" s="119"/>
      <c r="G11" s="119"/>
      <c r="H11" s="120"/>
      <c r="I11" s="49"/>
    </row>
    <row r="12" spans="1:9" ht="78">
      <c r="A12" s="109">
        <v>3</v>
      </c>
      <c r="B12" s="104" t="s">
        <v>105</v>
      </c>
      <c r="C12" s="109" t="s">
        <v>101</v>
      </c>
      <c r="D12" s="105">
        <v>30000</v>
      </c>
      <c r="E12" s="105"/>
      <c r="F12" s="105">
        <v>30000</v>
      </c>
      <c r="G12" s="105">
        <v>30000</v>
      </c>
      <c r="H12" s="106"/>
    </row>
    <row r="13" spans="1:9" s="50" customFormat="1" ht="42.75" customHeight="1">
      <c r="A13" s="118" t="s">
        <v>39</v>
      </c>
      <c r="B13" s="119"/>
      <c r="C13" s="119"/>
      <c r="D13" s="119"/>
      <c r="E13" s="119"/>
      <c r="F13" s="119"/>
      <c r="G13" s="119"/>
      <c r="H13" s="120"/>
      <c r="I13" s="49"/>
    </row>
    <row r="14" spans="1:9" ht="78">
      <c r="A14" s="109">
        <v>4</v>
      </c>
      <c r="B14" s="104" t="s">
        <v>106</v>
      </c>
      <c r="C14" s="109" t="s">
        <v>101</v>
      </c>
      <c r="D14" s="105">
        <v>12330</v>
      </c>
      <c r="E14" s="105"/>
      <c r="F14" s="105">
        <v>12345</v>
      </c>
      <c r="G14" s="105">
        <v>15800</v>
      </c>
      <c r="H14" s="106"/>
    </row>
    <row r="15" spans="1:9" s="50" customFormat="1" ht="42.75" customHeight="1">
      <c r="A15" s="118" t="s">
        <v>52</v>
      </c>
      <c r="B15" s="119"/>
      <c r="C15" s="119"/>
      <c r="D15" s="119"/>
      <c r="E15" s="119"/>
      <c r="F15" s="119"/>
      <c r="G15" s="119"/>
      <c r="H15" s="120"/>
      <c r="I15" s="49"/>
    </row>
    <row r="16" spans="1:9" ht="140.4">
      <c r="A16" s="109">
        <v>5</v>
      </c>
      <c r="B16" s="104" t="s">
        <v>107</v>
      </c>
      <c r="C16" s="109" t="s">
        <v>102</v>
      </c>
      <c r="D16" s="105">
        <v>950</v>
      </c>
      <c r="E16" s="107"/>
      <c r="F16" s="105">
        <v>1050</v>
      </c>
      <c r="G16" s="105">
        <v>1150</v>
      </c>
      <c r="H16" s="106"/>
    </row>
    <row r="17" spans="1:9" s="50" customFormat="1" ht="42.75" customHeight="1">
      <c r="A17" s="118" t="s">
        <v>58</v>
      </c>
      <c r="B17" s="119"/>
      <c r="C17" s="119"/>
      <c r="D17" s="119"/>
      <c r="E17" s="119"/>
      <c r="F17" s="119"/>
      <c r="G17" s="119"/>
      <c r="H17" s="120"/>
      <c r="I17" s="49"/>
    </row>
    <row r="18" spans="1:9" ht="62.4">
      <c r="A18" s="109">
        <v>6</v>
      </c>
      <c r="B18" s="104" t="s">
        <v>108</v>
      </c>
      <c r="C18" s="109" t="s">
        <v>102</v>
      </c>
      <c r="D18" s="105">
        <v>69</v>
      </c>
      <c r="E18" s="105"/>
      <c r="F18" s="105">
        <v>70</v>
      </c>
      <c r="G18" s="105">
        <v>70</v>
      </c>
      <c r="H18" s="106"/>
    </row>
    <row r="19" spans="1:9" ht="124.8">
      <c r="A19" s="103">
        <v>7</v>
      </c>
      <c r="B19" s="104" t="s">
        <v>109</v>
      </c>
      <c r="C19" s="109" t="s">
        <v>100</v>
      </c>
      <c r="D19" s="105">
        <v>13.2</v>
      </c>
      <c r="E19" s="105"/>
      <c r="F19" s="105">
        <v>13.2</v>
      </c>
      <c r="G19" s="105">
        <v>13.07</v>
      </c>
      <c r="H19" s="106"/>
    </row>
    <row r="20" spans="1:9" s="50" customFormat="1" ht="37.5" customHeight="1">
      <c r="A20" s="125" t="s">
        <v>63</v>
      </c>
      <c r="B20" s="126"/>
      <c r="C20" s="126"/>
      <c r="D20" s="126"/>
      <c r="E20" s="126"/>
      <c r="F20" s="126"/>
      <c r="G20" s="126"/>
      <c r="H20" s="127"/>
      <c r="I20" s="49"/>
    </row>
    <row r="21" spans="1:9" s="50" customFormat="1" ht="28.5" customHeight="1">
      <c r="A21" s="118" t="s">
        <v>64</v>
      </c>
      <c r="B21" s="119"/>
      <c r="C21" s="119"/>
      <c r="D21" s="119"/>
      <c r="E21" s="119"/>
      <c r="F21" s="119"/>
      <c r="G21" s="119"/>
      <c r="H21" s="120"/>
      <c r="I21" s="49"/>
    </row>
    <row r="22" spans="1:9" ht="46.8">
      <c r="A22" s="109">
        <v>8</v>
      </c>
      <c r="B22" s="104" t="s">
        <v>110</v>
      </c>
      <c r="C22" s="109" t="s">
        <v>100</v>
      </c>
      <c r="D22" s="105">
        <v>95</v>
      </c>
      <c r="E22" s="105"/>
      <c r="F22" s="105">
        <v>95</v>
      </c>
      <c r="G22" s="105">
        <v>95</v>
      </c>
      <c r="H22" s="106"/>
    </row>
    <row r="23" spans="1:9" ht="62.4">
      <c r="A23" s="109">
        <v>9</v>
      </c>
      <c r="B23" s="104" t="s">
        <v>111</v>
      </c>
      <c r="C23" s="109" t="s">
        <v>101</v>
      </c>
      <c r="D23" s="105">
        <v>395</v>
      </c>
      <c r="E23" s="105"/>
      <c r="F23" s="105">
        <v>395</v>
      </c>
      <c r="G23" s="105">
        <v>411</v>
      </c>
      <c r="H23" s="106"/>
    </row>
    <row r="24" spans="1:9" ht="62.4">
      <c r="A24" s="109">
        <v>10</v>
      </c>
      <c r="B24" s="104" t="s">
        <v>112</v>
      </c>
      <c r="C24" s="109" t="s">
        <v>100</v>
      </c>
      <c r="D24" s="105">
        <v>7</v>
      </c>
      <c r="E24" s="107"/>
      <c r="F24" s="105">
        <v>6</v>
      </c>
      <c r="G24" s="105">
        <v>6</v>
      </c>
      <c r="H24" s="106"/>
    </row>
    <row r="25" spans="1:9" ht="79.5" customHeight="1">
      <c r="A25" s="109">
        <v>11</v>
      </c>
      <c r="B25" s="104" t="s">
        <v>113</v>
      </c>
      <c r="C25" s="109" t="s">
        <v>101</v>
      </c>
      <c r="D25" s="105">
        <v>14</v>
      </c>
      <c r="E25" s="105"/>
      <c r="F25" s="105">
        <v>14</v>
      </c>
      <c r="G25" s="105">
        <v>34</v>
      </c>
      <c r="H25" s="106"/>
    </row>
    <row r="26" spans="1:9" ht="78">
      <c r="A26" s="109">
        <v>12</v>
      </c>
      <c r="B26" s="104" t="s">
        <v>106</v>
      </c>
      <c r="C26" s="109" t="s">
        <v>101</v>
      </c>
      <c r="D26" s="105">
        <v>3763</v>
      </c>
      <c r="E26" s="107"/>
      <c r="F26" s="105">
        <v>3773</v>
      </c>
      <c r="G26" s="105">
        <v>3800</v>
      </c>
      <c r="H26" s="106"/>
    </row>
    <row r="27" spans="1:9" ht="62.4">
      <c r="A27" s="109">
        <v>13</v>
      </c>
      <c r="B27" s="104" t="s">
        <v>108</v>
      </c>
      <c r="C27" s="109" t="s">
        <v>102</v>
      </c>
      <c r="D27" s="105">
        <v>216</v>
      </c>
      <c r="E27" s="105"/>
      <c r="F27" s="105">
        <v>218</v>
      </c>
      <c r="G27" s="105">
        <v>261</v>
      </c>
      <c r="H27" s="106"/>
    </row>
    <row r="28" spans="1:9" s="50" customFormat="1" ht="28.5" customHeight="1">
      <c r="A28" s="118" t="s">
        <v>75</v>
      </c>
      <c r="B28" s="119"/>
      <c r="C28" s="119"/>
      <c r="D28" s="119"/>
      <c r="E28" s="119"/>
      <c r="F28" s="119"/>
      <c r="G28" s="119"/>
      <c r="H28" s="120"/>
      <c r="I28" s="49"/>
    </row>
    <row r="29" spans="1:9" ht="62.4">
      <c r="A29" s="109">
        <v>14</v>
      </c>
      <c r="B29" s="104" t="s">
        <v>133</v>
      </c>
      <c r="C29" s="109" t="s">
        <v>101</v>
      </c>
      <c r="D29" s="105">
        <v>0</v>
      </c>
      <c r="E29" s="105"/>
      <c r="F29" s="105">
        <v>50</v>
      </c>
      <c r="G29" s="105">
        <v>50</v>
      </c>
      <c r="H29" s="106"/>
    </row>
    <row r="30" spans="1:9">
      <c r="A30" s="108"/>
      <c r="B30" s="100"/>
      <c r="C30" s="108"/>
      <c r="D30" s="100"/>
      <c r="E30" s="100"/>
      <c r="F30" s="100"/>
      <c r="G30" s="100"/>
      <c r="H30" s="100"/>
    </row>
    <row r="31" spans="1:9">
      <c r="A31" s="108"/>
      <c r="B31" s="100"/>
      <c r="C31" s="108"/>
      <c r="D31" s="100"/>
      <c r="E31" s="100"/>
      <c r="F31" s="100"/>
      <c r="G31" s="100"/>
      <c r="H31" s="100"/>
    </row>
    <row r="32" spans="1:9">
      <c r="A32" s="108"/>
      <c r="B32" s="100"/>
      <c r="C32" s="108"/>
      <c r="D32" s="100"/>
      <c r="E32" s="100"/>
      <c r="F32" s="100"/>
      <c r="G32" s="100"/>
      <c r="H32" s="100"/>
    </row>
    <row r="45" spans="8:8">
      <c r="H45" s="51"/>
    </row>
  </sheetData>
  <mergeCells count="17">
    <mergeCell ref="A28:H28"/>
    <mergeCell ref="A3:H3"/>
    <mergeCell ref="A7:H7"/>
    <mergeCell ref="A10:H10"/>
    <mergeCell ref="A11:H11"/>
    <mergeCell ref="A13:H13"/>
    <mergeCell ref="H4:H5"/>
    <mergeCell ref="A15:H15"/>
    <mergeCell ref="A17:H17"/>
    <mergeCell ref="A20:H20"/>
    <mergeCell ref="A21:H21"/>
    <mergeCell ref="D1:H1"/>
    <mergeCell ref="B2:H2"/>
    <mergeCell ref="A4:A5"/>
    <mergeCell ref="B4:B5"/>
    <mergeCell ref="D4:G4"/>
    <mergeCell ref="C4:C5"/>
  </mergeCells>
  <pageMargins left="0.78740157480314965" right="0.39370078740157483" top="0.39370078740157483" bottom="0.39370078740157483" header="0.31496062992125984" footer="0.11811023622047245"/>
  <pageSetup paperSize="9" scale="68" fitToHeight="13" orientation="portrait" r:id="rId1"/>
  <headerFooter>
    <oddFooter>Страница &amp;P</oddFooter>
  </headerFooter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view="pageBreakPreview" zoomScale="93" zoomScaleNormal="80" zoomScaleSheetLayoutView="93" workbookViewId="0">
      <selection activeCell="F21" sqref="F21"/>
    </sheetView>
  </sheetViews>
  <sheetFormatPr defaultRowHeight="14.4"/>
  <cols>
    <col min="1" max="1" width="7.5546875" style="1" customWidth="1"/>
    <col min="2" max="2" width="35.44140625" customWidth="1"/>
    <col min="3" max="3" width="17" customWidth="1"/>
    <col min="4" max="4" width="13.88671875" customWidth="1"/>
    <col min="5" max="5" width="14" customWidth="1"/>
    <col min="6" max="6" width="13.44140625" customWidth="1"/>
    <col min="7" max="7" width="15.44140625" bestFit="1" customWidth="1"/>
    <col min="8" max="8" width="21.33203125" customWidth="1"/>
    <col min="9" max="9" width="17.5546875" customWidth="1"/>
    <col min="10" max="10" width="32.6640625" customWidth="1"/>
  </cols>
  <sheetData>
    <row r="1" spans="1:11">
      <c r="J1" s="3" t="s">
        <v>125</v>
      </c>
    </row>
    <row r="3" spans="1:11" ht="2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ht="33.75" customHeight="1">
      <c r="A5" s="135" t="s">
        <v>1</v>
      </c>
      <c r="B5" s="133" t="s">
        <v>2</v>
      </c>
      <c r="C5" s="133" t="s">
        <v>3</v>
      </c>
      <c r="D5" s="135" t="s">
        <v>4</v>
      </c>
      <c r="E5" s="135"/>
      <c r="F5" s="135" t="s">
        <v>7</v>
      </c>
      <c r="G5" s="135"/>
      <c r="H5" s="135" t="s">
        <v>8</v>
      </c>
      <c r="I5" s="135"/>
      <c r="J5" s="133" t="s">
        <v>9</v>
      </c>
      <c r="K5" s="53"/>
    </row>
    <row r="6" spans="1:11" ht="105" customHeight="1">
      <c r="A6" s="135"/>
      <c r="B6" s="133"/>
      <c r="C6" s="133"/>
      <c r="D6" s="98" t="s">
        <v>5</v>
      </c>
      <c r="E6" s="98" t="s">
        <v>6</v>
      </c>
      <c r="F6" s="98" t="s">
        <v>5</v>
      </c>
      <c r="G6" s="98" t="s">
        <v>6</v>
      </c>
      <c r="H6" s="98" t="s">
        <v>17</v>
      </c>
      <c r="I6" s="98" t="s">
        <v>18</v>
      </c>
      <c r="J6" s="133"/>
      <c r="K6" s="53"/>
    </row>
    <row r="7" spans="1:11" s="1" customForma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54"/>
    </row>
    <row r="8" spans="1:11" s="19" customFormat="1" ht="40.5" customHeight="1">
      <c r="A8" s="128" t="s">
        <v>12</v>
      </c>
      <c r="B8" s="128"/>
      <c r="C8" s="128"/>
      <c r="D8" s="128"/>
      <c r="E8" s="128"/>
      <c r="F8" s="128"/>
      <c r="G8" s="128"/>
      <c r="H8" s="128"/>
      <c r="I8" s="128"/>
      <c r="J8" s="128"/>
      <c r="K8" s="55"/>
    </row>
    <row r="9" spans="1:11" s="18" customFormat="1" ht="37.5" customHeight="1">
      <c r="A9" s="128" t="s">
        <v>11</v>
      </c>
      <c r="B9" s="128"/>
      <c r="C9" s="128"/>
      <c r="D9" s="128"/>
      <c r="E9" s="128"/>
      <c r="F9" s="128"/>
      <c r="G9" s="128"/>
      <c r="H9" s="128"/>
      <c r="I9" s="128"/>
      <c r="J9" s="128"/>
      <c r="K9" s="56"/>
    </row>
    <row r="10" spans="1:11" s="13" customFormat="1" ht="23.25" customHeight="1">
      <c r="A10" s="132" t="s">
        <v>13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57"/>
    </row>
    <row r="11" spans="1:11" s="12" customFormat="1" ht="69.75" customHeight="1">
      <c r="A11" s="10"/>
      <c r="B11" s="11" t="s">
        <v>14</v>
      </c>
      <c r="C11" s="11"/>
      <c r="D11" s="11"/>
      <c r="E11" s="11"/>
      <c r="F11" s="11"/>
      <c r="G11" s="11"/>
      <c r="H11" s="11"/>
      <c r="I11" s="11"/>
      <c r="J11" s="115"/>
      <c r="K11" s="58"/>
    </row>
    <row r="12" spans="1:11" ht="115.2">
      <c r="A12" s="2"/>
      <c r="B12" s="7" t="s">
        <v>16</v>
      </c>
      <c r="C12" s="5" t="s">
        <v>15</v>
      </c>
      <c r="D12" s="8">
        <v>41640</v>
      </c>
      <c r="E12" s="8">
        <v>42004</v>
      </c>
      <c r="F12" s="8">
        <v>41862</v>
      </c>
      <c r="G12" s="5" t="s">
        <v>19</v>
      </c>
      <c r="H12" s="4" t="s">
        <v>20</v>
      </c>
      <c r="I12" s="6"/>
      <c r="J12" s="52" t="s">
        <v>134</v>
      </c>
      <c r="K12" s="53" t="s">
        <v>129</v>
      </c>
    </row>
    <row r="13" spans="1:11" ht="115.2">
      <c r="A13" s="2"/>
      <c r="B13" s="7" t="s">
        <v>31</v>
      </c>
      <c r="C13" s="5" t="s">
        <v>15</v>
      </c>
      <c r="D13" s="8">
        <v>41640</v>
      </c>
      <c r="E13" s="8">
        <v>42004</v>
      </c>
      <c r="F13" s="8">
        <v>41606</v>
      </c>
      <c r="G13" s="5" t="s">
        <v>19</v>
      </c>
      <c r="H13" s="4" t="s">
        <v>32</v>
      </c>
      <c r="I13" s="6"/>
      <c r="J13" s="52" t="s">
        <v>33</v>
      </c>
      <c r="K13" s="53"/>
    </row>
    <row r="14" spans="1:11" ht="57.6">
      <c r="A14" s="2"/>
      <c r="B14" s="7" t="s">
        <v>34</v>
      </c>
      <c r="C14" s="5" t="s">
        <v>15</v>
      </c>
      <c r="D14" s="8">
        <v>41640</v>
      </c>
      <c r="E14" s="8">
        <v>42004</v>
      </c>
      <c r="F14" s="8"/>
      <c r="G14" s="5"/>
      <c r="H14" s="7" t="s">
        <v>35</v>
      </c>
      <c r="I14" s="6"/>
      <c r="J14" s="4"/>
      <c r="K14" s="53"/>
    </row>
    <row r="15" spans="1:11" ht="142.5" customHeight="1">
      <c r="A15" s="2"/>
      <c r="B15" s="7" t="s">
        <v>36</v>
      </c>
      <c r="C15" s="5" t="s">
        <v>15</v>
      </c>
      <c r="D15" s="8">
        <v>41640</v>
      </c>
      <c r="E15" s="8">
        <v>42004</v>
      </c>
      <c r="F15" s="111" t="s">
        <v>37</v>
      </c>
      <c r="G15" s="110" t="s">
        <v>38</v>
      </c>
      <c r="H15" s="7" t="s">
        <v>35</v>
      </c>
      <c r="I15" s="6"/>
      <c r="J15" s="52" t="s">
        <v>135</v>
      </c>
      <c r="K15" s="53"/>
    </row>
    <row r="16" spans="1:11" s="13" customFormat="1" ht="22.5" customHeight="1">
      <c r="A16" s="132" t="s">
        <v>39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57"/>
    </row>
    <row r="17" spans="1:11" s="15" customFormat="1" ht="100.8">
      <c r="A17" s="14"/>
      <c r="B17" s="46" t="s">
        <v>121</v>
      </c>
      <c r="C17" s="14"/>
      <c r="D17" s="17">
        <v>41640</v>
      </c>
      <c r="E17" s="17">
        <v>42004</v>
      </c>
      <c r="F17" s="17">
        <v>41640</v>
      </c>
      <c r="G17" s="17">
        <v>42004</v>
      </c>
      <c r="H17" s="14" t="s">
        <v>41</v>
      </c>
      <c r="I17" s="14" t="s">
        <v>42</v>
      </c>
      <c r="J17" s="14"/>
      <c r="K17" s="59"/>
    </row>
    <row r="18" spans="1:11" s="15" customFormat="1" ht="86.4">
      <c r="A18" s="14"/>
      <c r="B18" s="45" t="s">
        <v>45</v>
      </c>
      <c r="C18" s="14" t="s">
        <v>40</v>
      </c>
      <c r="D18" s="17">
        <v>41640</v>
      </c>
      <c r="E18" s="17">
        <v>42004</v>
      </c>
      <c r="F18" s="17">
        <v>41640</v>
      </c>
      <c r="G18" s="17">
        <v>42004</v>
      </c>
      <c r="H18" s="14" t="s">
        <v>46</v>
      </c>
      <c r="I18" s="14" t="s">
        <v>47</v>
      </c>
      <c r="J18" s="14"/>
      <c r="K18" s="59"/>
    </row>
    <row r="19" spans="1:11" s="15" customFormat="1" ht="129.6">
      <c r="A19" s="14"/>
      <c r="B19" s="14" t="s">
        <v>50</v>
      </c>
      <c r="C19" s="14" t="s">
        <v>40</v>
      </c>
      <c r="D19" s="17">
        <v>41640</v>
      </c>
      <c r="E19" s="17">
        <v>42004</v>
      </c>
      <c r="F19" s="17">
        <v>41640</v>
      </c>
      <c r="G19" s="17">
        <v>42004</v>
      </c>
      <c r="H19" s="60" t="s">
        <v>136</v>
      </c>
      <c r="I19" s="60" t="s">
        <v>136</v>
      </c>
      <c r="J19" s="14"/>
      <c r="K19" s="59"/>
    </row>
    <row r="20" spans="1:11" s="13" customFormat="1" ht="22.5" customHeight="1">
      <c r="A20" s="129" t="s">
        <v>52</v>
      </c>
      <c r="B20" s="130"/>
      <c r="C20" s="130"/>
      <c r="D20" s="130"/>
      <c r="E20" s="130"/>
      <c r="F20" s="130"/>
      <c r="G20" s="130"/>
      <c r="H20" s="130"/>
      <c r="I20" s="130"/>
      <c r="J20" s="131"/>
      <c r="K20" s="57"/>
    </row>
    <row r="21" spans="1:11" s="15" customFormat="1" ht="100.8">
      <c r="A21" s="14"/>
      <c r="B21" s="14" t="s">
        <v>53</v>
      </c>
      <c r="C21" s="14" t="s">
        <v>40</v>
      </c>
      <c r="D21" s="17">
        <v>41640</v>
      </c>
      <c r="E21" s="17">
        <v>42004</v>
      </c>
      <c r="F21" s="17">
        <v>41640</v>
      </c>
      <c r="G21" s="17">
        <v>42004</v>
      </c>
      <c r="H21" s="14" t="s">
        <v>41</v>
      </c>
      <c r="I21" s="14" t="s">
        <v>42</v>
      </c>
      <c r="J21" s="14"/>
      <c r="K21" s="59"/>
    </row>
    <row r="22" spans="1:11" s="13" customFormat="1" ht="22.5" customHeight="1">
      <c r="A22" s="132" t="s">
        <v>58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57"/>
    </row>
    <row r="23" spans="1:11" s="15" customFormat="1" ht="86.4">
      <c r="A23" s="14"/>
      <c r="B23" s="14" t="s">
        <v>59</v>
      </c>
      <c r="C23" s="14" t="s">
        <v>40</v>
      </c>
      <c r="D23" s="17">
        <v>41640</v>
      </c>
      <c r="E23" s="17">
        <v>42004</v>
      </c>
      <c r="F23" s="17">
        <v>41640</v>
      </c>
      <c r="G23" s="17">
        <v>42004</v>
      </c>
      <c r="H23" s="14" t="s">
        <v>60</v>
      </c>
      <c r="I23" s="14" t="s">
        <v>61</v>
      </c>
      <c r="J23" s="14"/>
      <c r="K23" s="59"/>
    </row>
    <row r="24" spans="1:11" s="18" customFormat="1" ht="37.5" customHeight="1">
      <c r="A24" s="128" t="s">
        <v>63</v>
      </c>
      <c r="B24" s="128"/>
      <c r="C24" s="128"/>
      <c r="D24" s="128"/>
      <c r="E24" s="128"/>
      <c r="F24" s="128"/>
      <c r="G24" s="128"/>
      <c r="H24" s="128"/>
      <c r="I24" s="128"/>
      <c r="J24" s="128"/>
      <c r="K24" s="56"/>
    </row>
    <row r="25" spans="1:11" s="13" customFormat="1" ht="23.25" customHeight="1">
      <c r="A25" s="129" t="s">
        <v>64</v>
      </c>
      <c r="B25" s="130"/>
      <c r="C25" s="130"/>
      <c r="D25" s="130"/>
      <c r="E25" s="130"/>
      <c r="F25" s="130"/>
      <c r="G25" s="130"/>
      <c r="H25" s="130"/>
      <c r="I25" s="130"/>
      <c r="J25" s="131"/>
      <c r="K25" s="57"/>
    </row>
    <row r="26" spans="1:11" s="15" customFormat="1" ht="100.8">
      <c r="A26" s="14"/>
      <c r="B26" s="14" t="s">
        <v>65</v>
      </c>
      <c r="C26" s="14" t="s">
        <v>40</v>
      </c>
      <c r="D26" s="17">
        <v>41640</v>
      </c>
      <c r="E26" s="17">
        <v>42004</v>
      </c>
      <c r="F26" s="17">
        <v>41640</v>
      </c>
      <c r="G26" s="17">
        <v>42004</v>
      </c>
      <c r="H26" s="14" t="s">
        <v>66</v>
      </c>
      <c r="I26" s="14" t="s">
        <v>67</v>
      </c>
      <c r="J26" s="14"/>
      <c r="K26" s="59"/>
    </row>
    <row r="27" spans="1:11" s="15" customFormat="1" ht="129.6">
      <c r="A27" s="14"/>
      <c r="B27" s="14" t="s">
        <v>71</v>
      </c>
      <c r="C27" s="14" t="s">
        <v>40</v>
      </c>
      <c r="D27" s="17">
        <v>41640</v>
      </c>
      <c r="E27" s="17">
        <v>42004</v>
      </c>
      <c r="F27" s="17">
        <v>41640</v>
      </c>
      <c r="G27" s="17">
        <v>42004</v>
      </c>
      <c r="H27" s="60" t="s">
        <v>136</v>
      </c>
      <c r="I27" s="60" t="s">
        <v>136</v>
      </c>
      <c r="J27" s="14"/>
      <c r="K27" s="59"/>
    </row>
    <row r="28" spans="1:11" s="15" customFormat="1" ht="86.4">
      <c r="A28" s="14"/>
      <c r="B28" s="14" t="s">
        <v>73</v>
      </c>
      <c r="C28" s="14" t="s">
        <v>40</v>
      </c>
      <c r="D28" s="17">
        <v>41640</v>
      </c>
      <c r="E28" s="17">
        <v>42004</v>
      </c>
      <c r="F28" s="17">
        <v>41640</v>
      </c>
      <c r="G28" s="17">
        <v>42004</v>
      </c>
      <c r="H28" s="14" t="s">
        <v>60</v>
      </c>
      <c r="I28" s="14" t="s">
        <v>60</v>
      </c>
      <c r="J28" s="14"/>
      <c r="K28" s="59"/>
    </row>
    <row r="29" spans="1:11" s="13" customFormat="1" ht="23.25" customHeight="1">
      <c r="A29" s="129" t="s">
        <v>75</v>
      </c>
      <c r="B29" s="130"/>
      <c r="C29" s="130"/>
      <c r="D29" s="130"/>
      <c r="E29" s="130"/>
      <c r="F29" s="130"/>
      <c r="G29" s="130"/>
      <c r="H29" s="130"/>
      <c r="I29" s="130"/>
      <c r="J29" s="131"/>
      <c r="K29" s="57"/>
    </row>
    <row r="30" spans="1:11" s="15" customFormat="1" ht="86.4">
      <c r="A30" s="14"/>
      <c r="B30" s="14" t="s">
        <v>76</v>
      </c>
      <c r="C30" s="14" t="s">
        <v>40</v>
      </c>
      <c r="D30" s="17">
        <v>41640</v>
      </c>
      <c r="E30" s="17">
        <v>42004</v>
      </c>
      <c r="F30" s="17">
        <v>41640</v>
      </c>
      <c r="G30" s="17">
        <v>42004</v>
      </c>
      <c r="H30" s="14" t="s">
        <v>77</v>
      </c>
      <c r="I30" s="14" t="s">
        <v>77</v>
      </c>
      <c r="J30" s="14"/>
      <c r="K30" s="59"/>
    </row>
    <row r="31" spans="1:11" s="15" customFormat="1">
      <c r="A31" s="42"/>
      <c r="B31" s="42"/>
      <c r="C31" s="42"/>
      <c r="D31" s="43"/>
      <c r="E31" s="43"/>
      <c r="F31" s="43"/>
      <c r="G31" s="43"/>
      <c r="H31" s="42"/>
      <c r="I31" s="42"/>
      <c r="J31" s="44"/>
      <c r="K31" s="16"/>
    </row>
    <row r="100" spans="10:10">
      <c r="J100" s="1"/>
    </row>
  </sheetData>
  <mergeCells count="17">
    <mergeCell ref="J5:J6"/>
    <mergeCell ref="A22:J22"/>
    <mergeCell ref="A20:J20"/>
    <mergeCell ref="A16:J16"/>
    <mergeCell ref="A3:J3"/>
    <mergeCell ref="A8:J8"/>
    <mergeCell ref="D5:E5"/>
    <mergeCell ref="F5:G5"/>
    <mergeCell ref="H5:I5"/>
    <mergeCell ref="A5:A6"/>
    <mergeCell ref="B5:B6"/>
    <mergeCell ref="C5:C6"/>
    <mergeCell ref="A24:J24"/>
    <mergeCell ref="A25:J25"/>
    <mergeCell ref="A29:J29"/>
    <mergeCell ref="A10:J10"/>
    <mergeCell ref="A9:J9"/>
  </mergeCells>
  <pageMargins left="0.78740157480314965" right="0.39370078740157483" top="0.39370078740157483" bottom="0.39370078740157483" header="0.31496062992125984" footer="0.31496062992125984"/>
  <pageSetup paperSize="9" scale="47" fitToHeight="2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view="pageBreakPreview" zoomScale="89" zoomScaleNormal="80" zoomScaleSheetLayoutView="89" workbookViewId="0">
      <pane ySplit="7" topLeftCell="A8" activePane="bottomLeft" state="frozen"/>
      <selection pane="bottomLeft" activeCell="I18" sqref="I18"/>
    </sheetView>
  </sheetViews>
  <sheetFormatPr defaultColWidth="9.109375" defaultRowHeight="14.4"/>
  <cols>
    <col min="1" max="1" width="7.5546875" style="68" customWidth="1"/>
    <col min="2" max="2" width="35.44140625" style="69" customWidth="1"/>
    <col min="3" max="3" width="17" style="69" customWidth="1"/>
    <col min="4" max="5" width="9.109375" style="69"/>
    <col min="6" max="6" width="9.88671875" style="69" bestFit="1" customWidth="1"/>
    <col min="7" max="7" width="10.88671875" style="69" bestFit="1" customWidth="1"/>
    <col min="8" max="8" width="23.33203125" style="69" bestFit="1" customWidth="1"/>
    <col min="9" max="9" width="23.109375" style="69" bestFit="1" customWidth="1"/>
    <col min="10" max="10" width="23.109375" style="96" bestFit="1" customWidth="1"/>
    <col min="11" max="11" width="13.109375" style="69" bestFit="1" customWidth="1"/>
    <col min="12" max="16384" width="9.109375" style="69"/>
  </cols>
  <sheetData>
    <row r="1" spans="1:12">
      <c r="J1" s="70" t="s">
        <v>126</v>
      </c>
    </row>
    <row r="3" spans="1:12" ht="21">
      <c r="A3" s="137" t="s">
        <v>127</v>
      </c>
      <c r="B3" s="137"/>
      <c r="C3" s="137"/>
      <c r="D3" s="137"/>
      <c r="E3" s="137"/>
      <c r="F3" s="137"/>
      <c r="G3" s="137"/>
      <c r="H3" s="137"/>
      <c r="I3" s="137"/>
      <c r="J3" s="137"/>
    </row>
    <row r="5" spans="1:12" ht="33.75" customHeight="1">
      <c r="A5" s="150" t="s">
        <v>1</v>
      </c>
      <c r="B5" s="153" t="s">
        <v>2</v>
      </c>
      <c r="C5" s="153" t="s">
        <v>3</v>
      </c>
      <c r="D5" s="154" t="s">
        <v>21</v>
      </c>
      <c r="E5" s="155"/>
      <c r="F5" s="155"/>
      <c r="G5" s="156"/>
      <c r="H5" s="150" t="s">
        <v>26</v>
      </c>
      <c r="I5" s="150"/>
      <c r="J5" s="150"/>
      <c r="K5" s="112"/>
    </row>
    <row r="6" spans="1:12" ht="105" customHeight="1">
      <c r="A6" s="150"/>
      <c r="B6" s="153"/>
      <c r="C6" s="153"/>
      <c r="D6" s="9" t="s">
        <v>22</v>
      </c>
      <c r="E6" s="9" t="s">
        <v>23</v>
      </c>
      <c r="F6" s="9" t="s">
        <v>24</v>
      </c>
      <c r="G6" s="9" t="s">
        <v>25</v>
      </c>
      <c r="H6" s="99" t="s">
        <v>139</v>
      </c>
      <c r="I6" s="99" t="s">
        <v>140</v>
      </c>
      <c r="J6" s="47" t="s">
        <v>27</v>
      </c>
      <c r="K6" s="112"/>
    </row>
    <row r="7" spans="1:12" s="68" customFormat="1">
      <c r="A7" s="71">
        <v>1</v>
      </c>
      <c r="B7" s="71">
        <v>2</v>
      </c>
      <c r="C7" s="71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3">
        <v>10</v>
      </c>
      <c r="K7" s="113"/>
    </row>
    <row r="8" spans="1:12" s="76" customFormat="1" ht="40.5" customHeight="1">
      <c r="A8" s="138" t="s">
        <v>12</v>
      </c>
      <c r="B8" s="139"/>
      <c r="C8" s="139"/>
      <c r="D8" s="139"/>
      <c r="E8" s="139"/>
      <c r="F8" s="139"/>
      <c r="G8" s="140"/>
      <c r="H8" s="74">
        <f>H9+H25</f>
        <v>172276541</v>
      </c>
      <c r="I8" s="74">
        <f>I9+I25</f>
        <v>173957336</v>
      </c>
      <c r="J8" s="75">
        <f>J9+J25</f>
        <v>133187235.68000001</v>
      </c>
      <c r="K8" s="114">
        <f>J8/I8</f>
        <v>0.76563161256964762</v>
      </c>
    </row>
    <row r="9" spans="1:12" s="77" customFormat="1" ht="37.5" customHeight="1">
      <c r="A9" s="151" t="s">
        <v>11</v>
      </c>
      <c r="B9" s="151"/>
      <c r="C9" s="151"/>
      <c r="D9" s="151"/>
      <c r="E9" s="151"/>
      <c r="F9" s="151"/>
      <c r="G9" s="151"/>
      <c r="H9" s="74">
        <f>H10+H16+H21+H23</f>
        <v>104381165</v>
      </c>
      <c r="I9" s="74">
        <f>I10+I16+I21+I23</f>
        <v>87063700.450000003</v>
      </c>
      <c r="J9" s="75">
        <f>J10+J16+J21+J23</f>
        <v>52019119.339999996</v>
      </c>
      <c r="K9" s="114">
        <f t="shared" ref="K9:K31" si="0">J9/I9</f>
        <v>0.59748344110269203</v>
      </c>
    </row>
    <row r="10" spans="1:12" s="80" customFormat="1" ht="42" customHeight="1">
      <c r="A10" s="146" t="s">
        <v>13</v>
      </c>
      <c r="B10" s="147"/>
      <c r="C10" s="147"/>
      <c r="D10" s="147"/>
      <c r="E10" s="147"/>
      <c r="F10" s="147"/>
      <c r="G10" s="148"/>
      <c r="H10" s="78">
        <f>H11</f>
        <v>57257365</v>
      </c>
      <c r="I10" s="78">
        <f t="shared" ref="I10" si="1">I11</f>
        <v>55802560</v>
      </c>
      <c r="J10" s="79">
        <f>J11</f>
        <v>24788057.289999999</v>
      </c>
      <c r="K10" s="114">
        <f t="shared" si="0"/>
        <v>0.4442100378548941</v>
      </c>
    </row>
    <row r="11" spans="1:12" s="86" customFormat="1" ht="69.75" customHeight="1">
      <c r="A11" s="81"/>
      <c r="B11" s="82" t="s">
        <v>14</v>
      </c>
      <c r="C11" s="83" t="s">
        <v>15</v>
      </c>
      <c r="D11" s="152" t="s">
        <v>30</v>
      </c>
      <c r="E11" s="152"/>
      <c r="F11" s="83" t="s">
        <v>28</v>
      </c>
      <c r="G11" s="84" t="s">
        <v>29</v>
      </c>
      <c r="H11" s="78">
        <f>SUM(H12:H15)</f>
        <v>57257365</v>
      </c>
      <c r="I11" s="78">
        <f t="shared" ref="I11:J11" si="2">SUM(I12:I15)</f>
        <v>55802560</v>
      </c>
      <c r="J11" s="79">
        <f t="shared" si="2"/>
        <v>24788057.289999999</v>
      </c>
      <c r="K11" s="114">
        <f t="shared" si="0"/>
        <v>0.4442100378548941</v>
      </c>
      <c r="L11" s="85"/>
    </row>
    <row r="12" spans="1:12" ht="57.6">
      <c r="A12" s="72"/>
      <c r="B12" s="52" t="s">
        <v>16</v>
      </c>
      <c r="C12" s="87" t="s">
        <v>15</v>
      </c>
      <c r="D12" s="149" t="s">
        <v>30</v>
      </c>
      <c r="E12" s="149"/>
      <c r="F12" s="87" t="s">
        <v>28</v>
      </c>
      <c r="G12" s="88" t="s">
        <v>29</v>
      </c>
      <c r="H12" s="89">
        <v>5000000</v>
      </c>
      <c r="I12" s="89">
        <v>5000000</v>
      </c>
      <c r="J12" s="90">
        <v>3584070.15</v>
      </c>
      <c r="K12" s="114">
        <f>J12/I12</f>
        <v>0.71681402999999999</v>
      </c>
    </row>
    <row r="13" spans="1:12" ht="28.8">
      <c r="A13" s="72"/>
      <c r="B13" s="52" t="s">
        <v>31</v>
      </c>
      <c r="C13" s="87" t="s">
        <v>15</v>
      </c>
      <c r="D13" s="149" t="s">
        <v>30</v>
      </c>
      <c r="E13" s="149"/>
      <c r="F13" s="87" t="s">
        <v>28</v>
      </c>
      <c r="G13" s="88" t="s">
        <v>29</v>
      </c>
      <c r="H13" s="89">
        <v>8454805</v>
      </c>
      <c r="I13" s="89">
        <v>7000000</v>
      </c>
      <c r="J13" s="90">
        <v>835036</v>
      </c>
      <c r="K13" s="114">
        <f t="shared" si="0"/>
        <v>0.11929085714285714</v>
      </c>
    </row>
    <row r="14" spans="1:12" ht="43.2">
      <c r="A14" s="72"/>
      <c r="B14" s="52" t="s">
        <v>34</v>
      </c>
      <c r="C14" s="87" t="s">
        <v>15</v>
      </c>
      <c r="D14" s="149" t="s">
        <v>30</v>
      </c>
      <c r="E14" s="149"/>
      <c r="F14" s="87" t="s">
        <v>28</v>
      </c>
      <c r="G14" s="88" t="s">
        <v>29</v>
      </c>
      <c r="H14" s="89">
        <v>9824742.8599999994</v>
      </c>
      <c r="I14" s="89">
        <v>9824742.8599999994</v>
      </c>
      <c r="J14" s="90">
        <v>49658</v>
      </c>
      <c r="K14" s="114">
        <f t="shared" si="0"/>
        <v>5.0543816471955993E-3</v>
      </c>
    </row>
    <row r="15" spans="1:12" ht="57.6">
      <c r="A15" s="72"/>
      <c r="B15" s="52" t="s">
        <v>36</v>
      </c>
      <c r="C15" s="87" t="s">
        <v>15</v>
      </c>
      <c r="D15" s="149" t="s">
        <v>30</v>
      </c>
      <c r="E15" s="149"/>
      <c r="F15" s="87" t="s">
        <v>28</v>
      </c>
      <c r="G15" s="88" t="s">
        <v>29</v>
      </c>
      <c r="H15" s="89">
        <f>33977814.14+3</f>
        <v>33977817.140000001</v>
      </c>
      <c r="I15" s="89">
        <f>33977814.14+3</f>
        <v>33977817.140000001</v>
      </c>
      <c r="J15" s="90">
        <v>20319293.140000001</v>
      </c>
      <c r="K15" s="114">
        <f t="shared" si="0"/>
        <v>0.59801643690875428</v>
      </c>
    </row>
    <row r="16" spans="1:12" s="80" customFormat="1" ht="36" customHeight="1">
      <c r="A16" s="146" t="s">
        <v>39</v>
      </c>
      <c r="B16" s="147"/>
      <c r="C16" s="147"/>
      <c r="D16" s="147"/>
      <c r="E16" s="147"/>
      <c r="F16" s="147"/>
      <c r="G16" s="148"/>
      <c r="H16" s="78">
        <f>SUM(H17:H20)</f>
        <v>45173800</v>
      </c>
      <c r="I16" s="78">
        <f>SUM(I17:I20)</f>
        <v>29227290.449999999</v>
      </c>
      <c r="J16" s="79">
        <f>SUM(J17:J20)</f>
        <v>25505549.07</v>
      </c>
      <c r="K16" s="114">
        <f t="shared" si="0"/>
        <v>0.87266211397984728</v>
      </c>
    </row>
    <row r="17" spans="1:12" s="67" customFormat="1" ht="86.4">
      <c r="A17" s="61"/>
      <c r="B17" s="46" t="s">
        <v>122</v>
      </c>
      <c r="C17" s="61" t="s">
        <v>40</v>
      </c>
      <c r="D17" s="136" t="s">
        <v>30</v>
      </c>
      <c r="E17" s="136"/>
      <c r="F17" s="62" t="s">
        <v>43</v>
      </c>
      <c r="G17" s="63" t="s">
        <v>44</v>
      </c>
      <c r="H17" s="64">
        <f>42747000-H18</f>
        <v>37947000</v>
      </c>
      <c r="I17" s="64">
        <f>26200490.45-I18</f>
        <v>23540490.449999999</v>
      </c>
      <c r="J17" s="65">
        <f>24641459.07-J18</f>
        <v>21981459.07</v>
      </c>
      <c r="K17" s="114">
        <f t="shared" si="0"/>
        <v>0.93377234925026809</v>
      </c>
      <c r="L17" s="66"/>
    </row>
    <row r="18" spans="1:12" s="67" customFormat="1" ht="86.4">
      <c r="A18" s="61"/>
      <c r="B18" s="46" t="s">
        <v>122</v>
      </c>
      <c r="C18" s="61" t="s">
        <v>40</v>
      </c>
      <c r="D18" s="136" t="s">
        <v>30</v>
      </c>
      <c r="E18" s="136"/>
      <c r="F18" s="62" t="s">
        <v>43</v>
      </c>
      <c r="G18" s="63" t="s">
        <v>138</v>
      </c>
      <c r="H18" s="64">
        <v>4800000</v>
      </c>
      <c r="I18" s="64">
        <v>2660000</v>
      </c>
      <c r="J18" s="65">
        <v>2660000</v>
      </c>
      <c r="K18" s="114">
        <f t="shared" ref="K18" si="3">J18/I18</f>
        <v>1</v>
      </c>
      <c r="L18" s="66"/>
    </row>
    <row r="19" spans="1:12" s="67" customFormat="1" ht="86.4">
      <c r="A19" s="61"/>
      <c r="B19" s="61" t="s">
        <v>45</v>
      </c>
      <c r="C19" s="61" t="s">
        <v>40</v>
      </c>
      <c r="D19" s="144" t="s">
        <v>30</v>
      </c>
      <c r="E19" s="145"/>
      <c r="F19" s="62" t="s">
        <v>48</v>
      </c>
      <c r="G19" s="91" t="s">
        <v>49</v>
      </c>
      <c r="H19" s="64">
        <v>2286800</v>
      </c>
      <c r="I19" s="64">
        <v>2886800</v>
      </c>
      <c r="J19" s="65">
        <v>737690</v>
      </c>
      <c r="K19" s="114">
        <f t="shared" si="0"/>
        <v>0.25553900512678396</v>
      </c>
      <c r="L19" s="66"/>
    </row>
    <row r="20" spans="1:12" s="67" customFormat="1" ht="86.4">
      <c r="A20" s="61"/>
      <c r="B20" s="61" t="s">
        <v>50</v>
      </c>
      <c r="C20" s="61" t="s">
        <v>40</v>
      </c>
      <c r="D20" s="136" t="s">
        <v>30</v>
      </c>
      <c r="E20" s="136"/>
      <c r="F20" s="62" t="s">
        <v>51</v>
      </c>
      <c r="G20" s="91" t="s">
        <v>57</v>
      </c>
      <c r="H20" s="64">
        <v>140000</v>
      </c>
      <c r="I20" s="64">
        <v>140000</v>
      </c>
      <c r="J20" s="65">
        <v>126400</v>
      </c>
      <c r="K20" s="114">
        <f t="shared" si="0"/>
        <v>0.9028571428571428</v>
      </c>
      <c r="L20" s="66"/>
    </row>
    <row r="21" spans="1:12" s="80" customFormat="1" ht="34.5" customHeight="1">
      <c r="A21" s="146" t="s">
        <v>52</v>
      </c>
      <c r="B21" s="147"/>
      <c r="C21" s="147"/>
      <c r="D21" s="147"/>
      <c r="E21" s="147"/>
      <c r="F21" s="147"/>
      <c r="G21" s="148"/>
      <c r="H21" s="78">
        <f>H22</f>
        <v>1800000</v>
      </c>
      <c r="I21" s="78">
        <f t="shared" ref="I21:J21" si="4">I22</f>
        <v>1883850</v>
      </c>
      <c r="J21" s="79">
        <f t="shared" si="4"/>
        <v>1619412.98</v>
      </c>
      <c r="K21" s="114">
        <f t="shared" si="0"/>
        <v>0.85962947156089919</v>
      </c>
    </row>
    <row r="22" spans="1:12" s="67" customFormat="1" ht="86.4">
      <c r="A22" s="61"/>
      <c r="B22" s="61" t="s">
        <v>53</v>
      </c>
      <c r="C22" s="61" t="s">
        <v>40</v>
      </c>
      <c r="D22" s="136" t="s">
        <v>54</v>
      </c>
      <c r="E22" s="136"/>
      <c r="F22" s="62" t="s">
        <v>55</v>
      </c>
      <c r="G22" s="91" t="s">
        <v>56</v>
      </c>
      <c r="H22" s="64">
        <v>1800000</v>
      </c>
      <c r="I22" s="64">
        <v>1883850</v>
      </c>
      <c r="J22" s="65">
        <v>1619412.98</v>
      </c>
      <c r="K22" s="114">
        <f t="shared" si="0"/>
        <v>0.85962947156089919</v>
      </c>
      <c r="L22" s="66"/>
    </row>
    <row r="23" spans="1:12" s="80" customFormat="1" ht="36" customHeight="1">
      <c r="A23" s="146" t="s">
        <v>58</v>
      </c>
      <c r="B23" s="147"/>
      <c r="C23" s="147"/>
      <c r="D23" s="147"/>
      <c r="E23" s="147"/>
      <c r="F23" s="147"/>
      <c r="G23" s="148"/>
      <c r="H23" s="78">
        <f>H24</f>
        <v>150000</v>
      </c>
      <c r="I23" s="78">
        <f t="shared" ref="I23:J23" si="5">I24</f>
        <v>150000</v>
      </c>
      <c r="J23" s="79">
        <f t="shared" si="5"/>
        <v>106100</v>
      </c>
      <c r="K23" s="114">
        <f t="shared" si="0"/>
        <v>0.70733333333333337</v>
      </c>
    </row>
    <row r="24" spans="1:12" s="67" customFormat="1" ht="86.4">
      <c r="A24" s="61"/>
      <c r="B24" s="61" t="s">
        <v>59</v>
      </c>
      <c r="C24" s="61" t="s">
        <v>40</v>
      </c>
      <c r="D24" s="136" t="s">
        <v>30</v>
      </c>
      <c r="E24" s="136"/>
      <c r="F24" s="62" t="s">
        <v>62</v>
      </c>
      <c r="G24" s="91" t="s">
        <v>57</v>
      </c>
      <c r="H24" s="64">
        <v>150000</v>
      </c>
      <c r="I24" s="64">
        <v>150000</v>
      </c>
      <c r="J24" s="65">
        <v>106100</v>
      </c>
      <c r="K24" s="114">
        <f t="shared" si="0"/>
        <v>0.70733333333333337</v>
      </c>
      <c r="L24" s="66"/>
    </row>
    <row r="25" spans="1:12" s="77" customFormat="1" ht="37.5" customHeight="1">
      <c r="A25" s="138" t="s">
        <v>63</v>
      </c>
      <c r="B25" s="139"/>
      <c r="C25" s="139"/>
      <c r="D25" s="139"/>
      <c r="E25" s="139"/>
      <c r="F25" s="139"/>
      <c r="G25" s="140"/>
      <c r="H25" s="74">
        <f>H26+H30</f>
        <v>67895376</v>
      </c>
      <c r="I25" s="74">
        <f>I26+I30</f>
        <v>86893635.549999997</v>
      </c>
      <c r="J25" s="75">
        <f>J26+J30</f>
        <v>81168116.340000004</v>
      </c>
      <c r="K25" s="114">
        <f t="shared" si="0"/>
        <v>0.93410887720648494</v>
      </c>
    </row>
    <row r="26" spans="1:12" s="80" customFormat="1" ht="23.25" customHeight="1">
      <c r="A26" s="141" t="s">
        <v>64</v>
      </c>
      <c r="B26" s="142"/>
      <c r="C26" s="142"/>
      <c r="D26" s="142"/>
      <c r="E26" s="142"/>
      <c r="F26" s="142"/>
      <c r="G26" s="143"/>
      <c r="H26" s="78">
        <f>SUM(H27:H29)</f>
        <v>67895376</v>
      </c>
      <c r="I26" s="78">
        <f>SUM(I27:I29)</f>
        <v>86659035.549999997</v>
      </c>
      <c r="J26" s="79">
        <f>SUM(J27:J29)</f>
        <v>80933516.340000004</v>
      </c>
      <c r="K26" s="114">
        <f t="shared" si="0"/>
        <v>0.93393049929921601</v>
      </c>
    </row>
    <row r="27" spans="1:12" s="67" customFormat="1" ht="86.4">
      <c r="A27" s="61"/>
      <c r="B27" s="61" t="s">
        <v>65</v>
      </c>
      <c r="C27" s="61" t="s">
        <v>40</v>
      </c>
      <c r="D27" s="136" t="s">
        <v>68</v>
      </c>
      <c r="E27" s="136"/>
      <c r="F27" s="62" t="s">
        <v>69</v>
      </c>
      <c r="G27" s="91" t="s">
        <v>70</v>
      </c>
      <c r="H27" s="64">
        <v>64985376</v>
      </c>
      <c r="I27" s="64">
        <v>83832885.549999997</v>
      </c>
      <c r="J27" s="65">
        <v>78961543.510000005</v>
      </c>
      <c r="K27" s="114">
        <f t="shared" si="0"/>
        <v>0.94189222990428256</v>
      </c>
      <c r="L27" s="66"/>
    </row>
    <row r="28" spans="1:12" s="67" customFormat="1" ht="100.8">
      <c r="A28" s="61"/>
      <c r="B28" s="61" t="s">
        <v>71</v>
      </c>
      <c r="C28" s="61" t="s">
        <v>40</v>
      </c>
      <c r="D28" s="136" t="s">
        <v>68</v>
      </c>
      <c r="E28" s="136"/>
      <c r="F28" s="62" t="s">
        <v>72</v>
      </c>
      <c r="G28" s="91" t="s">
        <v>57</v>
      </c>
      <c r="H28" s="64">
        <v>2890000</v>
      </c>
      <c r="I28" s="64">
        <v>2806150</v>
      </c>
      <c r="J28" s="65">
        <v>1971972.83</v>
      </c>
      <c r="K28" s="114">
        <f t="shared" si="0"/>
        <v>0.70273250895354844</v>
      </c>
      <c r="L28" s="66"/>
    </row>
    <row r="29" spans="1:12" s="67" customFormat="1" ht="86.4">
      <c r="A29" s="61"/>
      <c r="B29" s="61" t="s">
        <v>73</v>
      </c>
      <c r="C29" s="61" t="s">
        <v>40</v>
      </c>
      <c r="D29" s="136" t="s">
        <v>68</v>
      </c>
      <c r="E29" s="136"/>
      <c r="F29" s="62" t="s">
        <v>74</v>
      </c>
      <c r="G29" s="91" t="s">
        <v>57</v>
      </c>
      <c r="H29" s="64">
        <v>20000</v>
      </c>
      <c r="I29" s="64">
        <v>20000</v>
      </c>
      <c r="J29" s="65">
        <v>0</v>
      </c>
      <c r="K29" s="114">
        <f t="shared" si="0"/>
        <v>0</v>
      </c>
      <c r="L29" s="66"/>
    </row>
    <row r="30" spans="1:12" s="80" customFormat="1" ht="23.25" customHeight="1">
      <c r="A30" s="141" t="s">
        <v>75</v>
      </c>
      <c r="B30" s="142"/>
      <c r="C30" s="142"/>
      <c r="D30" s="142"/>
      <c r="E30" s="142"/>
      <c r="F30" s="142"/>
      <c r="G30" s="143"/>
      <c r="H30" s="78">
        <f>H31</f>
        <v>0</v>
      </c>
      <c r="I30" s="78">
        <f t="shared" ref="I30:J30" si="6">I31</f>
        <v>234600</v>
      </c>
      <c r="J30" s="79">
        <f t="shared" si="6"/>
        <v>234600</v>
      </c>
      <c r="K30" s="114">
        <f t="shared" si="0"/>
        <v>1</v>
      </c>
    </row>
    <row r="31" spans="1:12" s="67" customFormat="1" ht="86.4">
      <c r="A31" s="61"/>
      <c r="B31" s="61" t="s">
        <v>76</v>
      </c>
      <c r="C31" s="61" t="s">
        <v>40</v>
      </c>
      <c r="D31" s="136" t="s">
        <v>68</v>
      </c>
      <c r="E31" s="136"/>
      <c r="F31" s="62" t="s">
        <v>78</v>
      </c>
      <c r="G31" s="91" t="s">
        <v>57</v>
      </c>
      <c r="H31" s="64"/>
      <c r="I31" s="64">
        <v>234600</v>
      </c>
      <c r="J31" s="65">
        <v>234600</v>
      </c>
      <c r="K31" s="114">
        <f t="shared" si="0"/>
        <v>1</v>
      </c>
      <c r="L31" s="66"/>
    </row>
    <row r="32" spans="1:12">
      <c r="H32" s="92"/>
      <c r="I32" s="92"/>
      <c r="J32" s="93"/>
    </row>
    <row r="33" spans="8:10">
      <c r="H33" s="92"/>
      <c r="I33" s="92"/>
      <c r="J33" s="93"/>
    </row>
    <row r="34" spans="8:10">
      <c r="H34" s="92"/>
      <c r="I34" s="92"/>
      <c r="J34" s="93"/>
    </row>
    <row r="35" spans="8:10">
      <c r="H35" s="92"/>
      <c r="I35" s="92"/>
      <c r="J35" s="93"/>
    </row>
    <row r="36" spans="8:10">
      <c r="H36" s="92"/>
      <c r="I36" s="92"/>
      <c r="J36" s="93"/>
    </row>
    <row r="37" spans="8:10">
      <c r="H37" s="92"/>
      <c r="I37" s="92"/>
      <c r="J37" s="93"/>
    </row>
    <row r="38" spans="8:10">
      <c r="H38" s="92"/>
      <c r="I38" s="92"/>
      <c r="J38" s="93"/>
    </row>
    <row r="39" spans="8:10">
      <c r="H39" s="92"/>
      <c r="I39" s="92"/>
      <c r="J39" s="93"/>
    </row>
    <row r="40" spans="8:10">
      <c r="H40" s="92"/>
      <c r="I40" s="92"/>
      <c r="J40" s="93"/>
    </row>
    <row r="41" spans="8:10">
      <c r="H41" s="92"/>
      <c r="I41" s="92"/>
      <c r="J41" s="93"/>
    </row>
    <row r="42" spans="8:10">
      <c r="H42" s="92"/>
      <c r="I42" s="92"/>
      <c r="J42" s="93"/>
    </row>
    <row r="43" spans="8:10">
      <c r="H43" s="92"/>
      <c r="I43" s="92"/>
      <c r="J43" s="93"/>
    </row>
    <row r="44" spans="8:10">
      <c r="H44" s="92"/>
      <c r="I44" s="92"/>
      <c r="J44" s="93"/>
    </row>
    <row r="45" spans="8:10">
      <c r="H45" s="92"/>
      <c r="I45" s="92"/>
      <c r="J45" s="93"/>
    </row>
    <row r="46" spans="8:10">
      <c r="H46" s="92"/>
      <c r="I46" s="92"/>
      <c r="J46" s="93"/>
    </row>
    <row r="47" spans="8:10">
      <c r="H47" s="92"/>
      <c r="I47" s="92"/>
      <c r="J47" s="93"/>
    </row>
    <row r="48" spans="8:10">
      <c r="H48" s="94"/>
      <c r="I48" s="94"/>
      <c r="J48" s="95"/>
    </row>
    <row r="49" spans="8:10">
      <c r="H49" s="94"/>
      <c r="I49" s="94"/>
      <c r="J49" s="95"/>
    </row>
    <row r="50" spans="8:10">
      <c r="H50" s="94"/>
      <c r="I50" s="94"/>
      <c r="J50" s="95"/>
    </row>
    <row r="51" spans="8:10">
      <c r="H51" s="94"/>
      <c r="I51" s="94"/>
      <c r="J51" s="95"/>
    </row>
    <row r="52" spans="8:10">
      <c r="H52" s="94"/>
      <c r="I52" s="94"/>
      <c r="J52" s="95"/>
    </row>
    <row r="53" spans="8:10">
      <c r="H53" s="94"/>
      <c r="I53" s="94"/>
      <c r="J53" s="95"/>
    </row>
    <row r="54" spans="8:10">
      <c r="H54" s="94"/>
      <c r="I54" s="94"/>
      <c r="J54" s="95"/>
    </row>
    <row r="55" spans="8:10">
      <c r="H55" s="94"/>
      <c r="I55" s="94"/>
      <c r="J55" s="95"/>
    </row>
    <row r="56" spans="8:10">
      <c r="H56" s="94"/>
      <c r="I56" s="94"/>
      <c r="J56" s="95"/>
    </row>
    <row r="57" spans="8:10">
      <c r="H57" s="94"/>
      <c r="I57" s="94"/>
      <c r="J57" s="95"/>
    </row>
    <row r="58" spans="8:10">
      <c r="H58" s="94"/>
      <c r="I58" s="94"/>
      <c r="J58" s="95"/>
    </row>
    <row r="59" spans="8:10">
      <c r="H59" s="94"/>
      <c r="I59" s="94"/>
      <c r="J59" s="95"/>
    </row>
    <row r="60" spans="8:10">
      <c r="H60" s="94"/>
      <c r="I60" s="94"/>
      <c r="J60" s="95"/>
    </row>
    <row r="61" spans="8:10">
      <c r="H61" s="94"/>
      <c r="I61" s="94"/>
      <c r="J61" s="95"/>
    </row>
    <row r="104" spans="10:10">
      <c r="J104" s="97"/>
    </row>
  </sheetData>
  <mergeCells count="30">
    <mergeCell ref="D18:E18"/>
    <mergeCell ref="H5:J5"/>
    <mergeCell ref="A8:G8"/>
    <mergeCell ref="A9:G9"/>
    <mergeCell ref="A10:G10"/>
    <mergeCell ref="D11:E11"/>
    <mergeCell ref="A5:A6"/>
    <mergeCell ref="B5:B6"/>
    <mergeCell ref="C5:C6"/>
    <mergeCell ref="D14:E14"/>
    <mergeCell ref="D15:E15"/>
    <mergeCell ref="A16:G16"/>
    <mergeCell ref="D17:E17"/>
    <mergeCell ref="D5:G5"/>
    <mergeCell ref="D31:E31"/>
    <mergeCell ref="A3:J3"/>
    <mergeCell ref="A25:G25"/>
    <mergeCell ref="A26:G26"/>
    <mergeCell ref="D27:E27"/>
    <mergeCell ref="D28:E28"/>
    <mergeCell ref="D29:E29"/>
    <mergeCell ref="A30:G30"/>
    <mergeCell ref="D19:E19"/>
    <mergeCell ref="D20:E20"/>
    <mergeCell ref="A21:G21"/>
    <mergeCell ref="D22:E22"/>
    <mergeCell ref="A23:G23"/>
    <mergeCell ref="D24:E24"/>
    <mergeCell ref="D12:E12"/>
    <mergeCell ref="D13:E13"/>
  </mergeCells>
  <pageMargins left="0.59055118110236227" right="0.39370078740157483" top="0.39370078740157483" bottom="0.39370078740157483" header="0.31496062992125984" footer="0.31496062992125984"/>
  <pageSetup paperSize="9" scale="55" fitToHeight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="60" zoomScaleNormal="80" workbookViewId="0">
      <selection activeCell="A5" sqref="A5:E21"/>
    </sheetView>
  </sheetViews>
  <sheetFormatPr defaultRowHeight="14.4"/>
  <cols>
    <col min="1" max="1" width="23.6640625" style="1" customWidth="1"/>
    <col min="2" max="2" width="49.88671875" customWidth="1"/>
    <col min="3" max="3" width="35.44140625" customWidth="1"/>
    <col min="4" max="4" width="23.109375" bestFit="1" customWidth="1"/>
    <col min="5" max="5" width="27" bestFit="1" customWidth="1"/>
    <col min="6" max="6" width="23.109375" bestFit="1" customWidth="1"/>
  </cols>
  <sheetData>
    <row r="1" spans="1:6">
      <c r="E1" s="3" t="s">
        <v>137</v>
      </c>
    </row>
    <row r="3" spans="1:6" ht="76.5" customHeight="1">
      <c r="A3" s="158" t="s">
        <v>79</v>
      </c>
      <c r="B3" s="158"/>
      <c r="C3" s="158"/>
      <c r="D3" s="158"/>
      <c r="E3" s="158"/>
    </row>
    <row r="4" spans="1:6">
      <c r="E4" s="3" t="s">
        <v>86</v>
      </c>
    </row>
    <row r="5" spans="1:6" s="25" customFormat="1" ht="40.5" customHeight="1">
      <c r="A5" s="26" t="s">
        <v>80</v>
      </c>
      <c r="B5" s="26" t="s">
        <v>82</v>
      </c>
      <c r="C5" s="26" t="s">
        <v>83</v>
      </c>
      <c r="D5" s="26" t="s">
        <v>84</v>
      </c>
      <c r="E5" s="26" t="s">
        <v>85</v>
      </c>
    </row>
    <row r="6" spans="1:6" s="24" customFormat="1" ht="18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6" s="19" customFormat="1" ht="38.25" customHeight="1">
      <c r="A7" s="157" t="s">
        <v>81</v>
      </c>
      <c r="B7" s="157" t="s">
        <v>87</v>
      </c>
      <c r="C7" s="21" t="s">
        <v>88</v>
      </c>
      <c r="D7" s="32">
        <f>SUM(D8:D11)</f>
        <v>173957336</v>
      </c>
      <c r="E7" s="32">
        <f>SUM(E8:E11)</f>
        <v>133187235.68000001</v>
      </c>
      <c r="F7" s="48">
        <f>'Таб. 3 (использ-е ср-в бюджета)'!J8</f>
        <v>133187235.68000001</v>
      </c>
    </row>
    <row r="8" spans="1:6" s="23" customFormat="1" ht="18">
      <c r="A8" s="157"/>
      <c r="B8" s="157"/>
      <c r="C8" s="29" t="s">
        <v>89</v>
      </c>
      <c r="D8" s="31">
        <f>D13+D18</f>
        <v>0</v>
      </c>
      <c r="E8" s="31">
        <f>E13+E18</f>
        <v>0</v>
      </c>
    </row>
    <row r="9" spans="1:6" s="23" customFormat="1" ht="36">
      <c r="A9" s="157"/>
      <c r="B9" s="157"/>
      <c r="C9" s="30" t="s">
        <v>90</v>
      </c>
      <c r="D9" s="31">
        <f t="shared" ref="D9:E9" si="0">D14+D19</f>
        <v>0</v>
      </c>
      <c r="E9" s="31">
        <f t="shared" si="0"/>
        <v>0</v>
      </c>
    </row>
    <row r="10" spans="1:6" s="23" customFormat="1" ht="18">
      <c r="A10" s="157"/>
      <c r="B10" s="157"/>
      <c r="C10" s="29" t="s">
        <v>91</v>
      </c>
      <c r="D10" s="31">
        <f t="shared" ref="D10:E10" si="1">D15+D20</f>
        <v>173957336</v>
      </c>
      <c r="E10" s="31">
        <f t="shared" si="1"/>
        <v>133187235.68000001</v>
      </c>
    </row>
    <row r="11" spans="1:6" s="23" customFormat="1" ht="36">
      <c r="A11" s="157"/>
      <c r="B11" s="157"/>
      <c r="C11" s="30" t="s">
        <v>92</v>
      </c>
      <c r="D11" s="31">
        <f t="shared" ref="D11:E11" si="2">D16+D21</f>
        <v>0</v>
      </c>
      <c r="E11" s="31">
        <f t="shared" si="2"/>
        <v>0</v>
      </c>
    </row>
    <row r="12" spans="1:6" s="19" customFormat="1" ht="37.5" customHeight="1">
      <c r="A12" s="157" t="s">
        <v>10</v>
      </c>
      <c r="B12" s="157" t="s">
        <v>93</v>
      </c>
      <c r="C12" s="21" t="s">
        <v>88</v>
      </c>
      <c r="D12" s="32">
        <f>SUM(D13:D16)</f>
        <v>87063700.450000003</v>
      </c>
      <c r="E12" s="32">
        <f>SUM(E13:E16)</f>
        <v>52019119.339999996</v>
      </c>
    </row>
    <row r="13" spans="1:6" s="23" customFormat="1" ht="18">
      <c r="A13" s="157"/>
      <c r="B13" s="157"/>
      <c r="C13" s="29" t="s">
        <v>89</v>
      </c>
      <c r="D13" s="31"/>
      <c r="E13" s="31"/>
    </row>
    <row r="14" spans="1:6" s="23" customFormat="1" ht="36">
      <c r="A14" s="157"/>
      <c r="B14" s="157"/>
      <c r="C14" s="30" t="s">
        <v>90</v>
      </c>
      <c r="D14" s="31"/>
      <c r="E14" s="31"/>
    </row>
    <row r="15" spans="1:6" s="23" customFormat="1" ht="18">
      <c r="A15" s="157"/>
      <c r="B15" s="157"/>
      <c r="C15" s="29" t="s">
        <v>91</v>
      </c>
      <c r="D15" s="31">
        <v>87063700.450000003</v>
      </c>
      <c r="E15" s="31">
        <f>'Таб. 3 (использ-е ср-в бюджета)'!J9</f>
        <v>52019119.339999996</v>
      </c>
    </row>
    <row r="16" spans="1:6" s="23" customFormat="1" ht="36">
      <c r="A16" s="157"/>
      <c r="B16" s="157"/>
      <c r="C16" s="30" t="s">
        <v>92</v>
      </c>
      <c r="D16" s="31"/>
      <c r="E16" s="31"/>
    </row>
    <row r="17" spans="1:5" s="19" customFormat="1" ht="41.25" customHeight="1">
      <c r="A17" s="157" t="s">
        <v>94</v>
      </c>
      <c r="B17" s="157" t="s">
        <v>95</v>
      </c>
      <c r="C17" s="21" t="s">
        <v>88</v>
      </c>
      <c r="D17" s="32">
        <f>SUM(D18:D21)</f>
        <v>86893635.549999997</v>
      </c>
      <c r="E17" s="32">
        <f>SUM(E18:E21)</f>
        <v>81168116.340000004</v>
      </c>
    </row>
    <row r="18" spans="1:5" s="23" customFormat="1" ht="18">
      <c r="A18" s="157"/>
      <c r="B18" s="157"/>
      <c r="C18" s="29" t="s">
        <v>89</v>
      </c>
      <c r="D18" s="31"/>
      <c r="E18" s="31"/>
    </row>
    <row r="19" spans="1:5" s="23" customFormat="1" ht="36">
      <c r="A19" s="157"/>
      <c r="B19" s="157"/>
      <c r="C19" s="30" t="s">
        <v>90</v>
      </c>
      <c r="D19" s="31"/>
      <c r="E19" s="31"/>
    </row>
    <row r="20" spans="1:5" s="23" customFormat="1" ht="18">
      <c r="A20" s="157"/>
      <c r="B20" s="157"/>
      <c r="C20" s="29" t="s">
        <v>91</v>
      </c>
      <c r="D20" s="31">
        <v>86893635.549999997</v>
      </c>
      <c r="E20" s="31">
        <f>'Таб. 3 (использ-е ср-в бюджета)'!J25</f>
        <v>81168116.340000004</v>
      </c>
    </row>
    <row r="21" spans="1:5" s="23" customFormat="1" ht="36">
      <c r="A21" s="157"/>
      <c r="B21" s="157"/>
      <c r="C21" s="30" t="s">
        <v>92</v>
      </c>
      <c r="D21" s="31"/>
      <c r="E21" s="31"/>
    </row>
    <row r="22" spans="1:5" s="23" customFormat="1" ht="18">
      <c r="A22" s="28"/>
    </row>
    <row r="23" spans="1:5" s="23" customFormat="1" ht="18">
      <c r="A23" s="28"/>
    </row>
    <row r="24" spans="1:5" s="23" customFormat="1" ht="18">
      <c r="A24" s="28"/>
    </row>
    <row r="25" spans="1:5" s="23" customFormat="1" ht="18">
      <c r="A25" s="28"/>
    </row>
    <row r="26" spans="1:5" s="23" customFormat="1" ht="18">
      <c r="A26" s="28"/>
    </row>
    <row r="27" spans="1:5" s="23" customFormat="1" ht="18">
      <c r="A27" s="28"/>
    </row>
    <row r="28" spans="1:5" s="23" customFormat="1" ht="18">
      <c r="A28" s="28"/>
    </row>
    <row r="29" spans="1:5" s="23" customFormat="1" ht="18">
      <c r="A29" s="28"/>
    </row>
    <row r="30" spans="1:5" s="23" customFormat="1" ht="18">
      <c r="A30" s="28"/>
    </row>
    <row r="31" spans="1:5" s="23" customFormat="1" ht="18">
      <c r="A31" s="28"/>
    </row>
    <row r="32" spans="1:5" s="23" customFormat="1" ht="18">
      <c r="A32" s="28"/>
    </row>
    <row r="33" spans="1:1" s="23" customFormat="1" ht="18">
      <c r="A33" s="22"/>
    </row>
    <row r="34" spans="1:1" s="23" customFormat="1" ht="18">
      <c r="A34" s="22"/>
    </row>
    <row r="35" spans="1:1" s="23" customFormat="1" ht="18">
      <c r="A35" s="22"/>
    </row>
    <row r="36" spans="1:1" s="23" customFormat="1" ht="18">
      <c r="A36" s="22"/>
    </row>
    <row r="68" spans="5:5">
      <c r="E68" s="1"/>
    </row>
  </sheetData>
  <mergeCells count="7">
    <mergeCell ref="A17:A21"/>
    <mergeCell ref="B17:B21"/>
    <mergeCell ref="A3:E3"/>
    <mergeCell ref="A7:A11"/>
    <mergeCell ref="B7:B11"/>
    <mergeCell ref="A12:A16"/>
    <mergeCell ref="B12:B16"/>
  </mergeCells>
  <pageMargins left="0.59055118110236227" right="0.39370078740157483" top="0.39370078740157483" bottom="0.39370078740157483" header="0.31496062992125984" footer="0.31496062992125984"/>
  <pageSetup paperSize="9" scale="5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6" zoomScaleNormal="100" zoomScaleSheetLayoutView="96" workbookViewId="0">
      <selection activeCell="F8" sqref="F8"/>
    </sheetView>
  </sheetViews>
  <sheetFormatPr defaultRowHeight="14.4"/>
  <cols>
    <col min="1" max="1" width="30.5546875" customWidth="1"/>
    <col min="2" max="2" width="13.44140625" bestFit="1" customWidth="1"/>
    <col min="3" max="3" width="11.88671875" customWidth="1"/>
    <col min="4" max="4" width="24" customWidth="1"/>
    <col min="5" max="5" width="22.44140625" customWidth="1"/>
    <col min="6" max="6" width="23.88671875" customWidth="1"/>
  </cols>
  <sheetData>
    <row r="1" spans="1:6">
      <c r="A1" s="1"/>
      <c r="F1" s="3" t="s">
        <v>128</v>
      </c>
    </row>
    <row r="2" spans="1:6" ht="56.25" customHeight="1">
      <c r="A2" s="159" t="s">
        <v>118</v>
      </c>
      <c r="B2" s="159"/>
      <c r="C2" s="159"/>
      <c r="D2" s="159"/>
      <c r="E2" s="159"/>
      <c r="F2" s="159"/>
    </row>
    <row r="4" spans="1:6" ht="45" customHeight="1">
      <c r="A4" s="161" t="s">
        <v>114</v>
      </c>
      <c r="B4" s="161" t="s">
        <v>115</v>
      </c>
      <c r="C4" s="161"/>
      <c r="D4" s="161" t="s">
        <v>117</v>
      </c>
      <c r="E4" s="161"/>
      <c r="F4" s="161"/>
    </row>
    <row r="5" spans="1:6" ht="46.8">
      <c r="A5" s="161"/>
      <c r="B5" s="35" t="s">
        <v>116</v>
      </c>
      <c r="C5" s="35" t="s">
        <v>96</v>
      </c>
      <c r="D5" s="36" t="s">
        <v>139</v>
      </c>
      <c r="E5" s="36" t="s">
        <v>140</v>
      </c>
      <c r="F5" s="36" t="s">
        <v>27</v>
      </c>
    </row>
    <row r="6" spans="1:6" ht="15.6">
      <c r="A6" s="160" t="s">
        <v>12</v>
      </c>
      <c r="B6" s="160"/>
      <c r="C6" s="160"/>
      <c r="D6" s="160"/>
      <c r="E6" s="160"/>
      <c r="F6" s="160"/>
    </row>
    <row r="7" spans="1:6" ht="15.6">
      <c r="A7" s="160" t="s">
        <v>11</v>
      </c>
      <c r="B7" s="160"/>
      <c r="C7" s="160"/>
      <c r="D7" s="160"/>
      <c r="E7" s="160"/>
      <c r="F7" s="160"/>
    </row>
    <row r="8" spans="1:6" ht="93.6">
      <c r="A8" s="38" t="s">
        <v>119</v>
      </c>
      <c r="B8" s="39">
        <f>3756+4316+3394+4093+4125+2250</f>
        <v>21934</v>
      </c>
      <c r="C8" s="39">
        <f>3756+3578+2418+4093+4125+2250</f>
        <v>20220</v>
      </c>
      <c r="D8" s="40">
        <v>42747000</v>
      </c>
      <c r="E8" s="40">
        <v>26200490.449999999</v>
      </c>
      <c r="F8" s="40">
        <f>'Таб. 3 (использ-е ср-в бюджета)'!J17+'Таб. 3 (использ-е ср-в бюджета)'!J18</f>
        <v>24641459.07</v>
      </c>
    </row>
    <row r="9" spans="1:6" ht="15.6">
      <c r="A9" s="160" t="s">
        <v>63</v>
      </c>
      <c r="B9" s="160"/>
      <c r="C9" s="160"/>
      <c r="D9" s="160"/>
      <c r="E9" s="160"/>
      <c r="F9" s="160"/>
    </row>
    <row r="10" spans="1:6" ht="85.5" customHeight="1">
      <c r="A10" s="38" t="s">
        <v>120</v>
      </c>
      <c r="B10" s="39">
        <f>754+611+669+360</f>
        <v>2394</v>
      </c>
      <c r="C10" s="41">
        <f>B10</f>
        <v>2394</v>
      </c>
      <c r="D10" s="40">
        <v>64985376</v>
      </c>
      <c r="E10" s="40">
        <v>83832885.549999997</v>
      </c>
      <c r="F10" s="40">
        <f>'Таб. 3 (использ-е ср-в бюджета)'!J27</f>
        <v>78961543.510000005</v>
      </c>
    </row>
    <row r="11" spans="1:6" ht="15.6">
      <c r="A11" s="37"/>
      <c r="B11" s="37"/>
      <c r="C11" s="37"/>
      <c r="D11" s="37"/>
      <c r="E11" s="37"/>
      <c r="F11" s="37"/>
    </row>
    <row r="12" spans="1:6" ht="15.6">
      <c r="A12" s="37"/>
      <c r="B12" s="37"/>
      <c r="C12" s="37"/>
      <c r="D12" s="37"/>
      <c r="E12" s="37"/>
      <c r="F12" s="37"/>
    </row>
    <row r="13" spans="1:6" ht="15.6">
      <c r="A13" s="37"/>
      <c r="B13" s="37"/>
      <c r="C13" s="37"/>
      <c r="D13" s="37"/>
      <c r="E13" s="37"/>
      <c r="F13" s="37"/>
    </row>
    <row r="14" spans="1:6" ht="15.6">
      <c r="A14" s="37"/>
      <c r="B14" s="37"/>
      <c r="C14" s="37"/>
      <c r="D14" s="37"/>
      <c r="E14" s="37"/>
      <c r="F14" s="37"/>
    </row>
    <row r="15" spans="1:6" ht="15.6">
      <c r="A15" s="37"/>
      <c r="B15" s="37"/>
      <c r="C15" s="37"/>
      <c r="D15" s="37"/>
      <c r="E15" s="37"/>
      <c r="F15" s="37"/>
    </row>
    <row r="16" spans="1:6" ht="15.6">
      <c r="A16" s="37"/>
      <c r="B16" s="37"/>
      <c r="C16" s="37"/>
      <c r="D16" s="37"/>
      <c r="E16" s="37"/>
      <c r="F16" s="37"/>
    </row>
    <row r="17" spans="1:6" ht="15.6">
      <c r="A17" s="37"/>
      <c r="B17" s="37"/>
      <c r="C17" s="37"/>
      <c r="D17" s="37"/>
      <c r="E17" s="37"/>
      <c r="F17" s="37"/>
    </row>
    <row r="18" spans="1:6" ht="15.6">
      <c r="A18" s="37"/>
      <c r="B18" s="37"/>
      <c r="C18" s="37"/>
      <c r="D18" s="37"/>
      <c r="E18" s="37"/>
      <c r="F18" s="37"/>
    </row>
    <row r="19" spans="1:6" ht="15.6">
      <c r="A19" s="37"/>
      <c r="B19" s="37"/>
      <c r="C19" s="37"/>
      <c r="D19" s="37"/>
      <c r="E19" s="37"/>
      <c r="F19" s="37"/>
    </row>
    <row r="20" spans="1:6" ht="15.6">
      <c r="A20" s="37"/>
      <c r="B20" s="37"/>
      <c r="C20" s="37"/>
      <c r="D20" s="37"/>
      <c r="E20" s="37"/>
      <c r="F20" s="37"/>
    </row>
    <row r="21" spans="1:6" ht="15.6">
      <c r="A21" s="37"/>
      <c r="B21" s="37"/>
      <c r="C21" s="37"/>
      <c r="D21" s="37"/>
      <c r="E21" s="37"/>
      <c r="F21" s="37"/>
    </row>
    <row r="22" spans="1:6" ht="15.6">
      <c r="A22" s="37"/>
      <c r="B22" s="37"/>
      <c r="C22" s="37"/>
      <c r="D22" s="37"/>
      <c r="E22" s="37"/>
      <c r="F22" s="37"/>
    </row>
    <row r="55" spans="6:6">
      <c r="F55" s="1"/>
    </row>
  </sheetData>
  <mergeCells count="7">
    <mergeCell ref="A2:F2"/>
    <mergeCell ref="A6:F6"/>
    <mergeCell ref="A9:F9"/>
    <mergeCell ref="A7:F7"/>
    <mergeCell ref="B4:C4"/>
    <mergeCell ref="A4:A5"/>
    <mergeCell ref="D4:F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Таб. 1 (индикаторы)</vt:lpstr>
      <vt:lpstr>Таб. 2 (вып-ние осн.мер-ий)</vt:lpstr>
      <vt:lpstr>Таб. 3 (использ-е ср-в бюджета)</vt:lpstr>
      <vt:lpstr>Таб. 4 (инф-ция о расходах)</vt:lpstr>
      <vt:lpstr>Таб. 5 (Мун.задание)</vt:lpstr>
      <vt:lpstr>'Таб. 1 (индикаторы)'!Заголовки_для_печати</vt:lpstr>
      <vt:lpstr>'Таб. 2 (вып-ние осн.мер-ий)'!Заголовки_для_печати</vt:lpstr>
      <vt:lpstr>'Таб. 3 (использ-е ср-в бюджета)'!Заголовки_для_печати</vt:lpstr>
      <vt:lpstr>'Таб. 1 (индикаторы)'!Область_печати</vt:lpstr>
      <vt:lpstr>'Таб. 2 (вып-ние осн.мер-ий)'!Область_печати</vt:lpstr>
      <vt:lpstr>'Таб. 3 (использ-е ср-в бюджета)'!Область_печати</vt:lpstr>
      <vt:lpstr>'Таб. 4 (инф-ция о расходах)'!Область_печати</vt:lpstr>
      <vt:lpstr>'Таб. 5 (Мун.задание)'!Область_печати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2015-05-15T08:38:08Z</dcterms:modified>
</cp:coreProperties>
</file>